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ocuments\My Web Sites\midwestclassic\2022\"/>
    </mc:Choice>
  </mc:AlternateContent>
  <xr:revisionPtr revIDLastSave="0" documentId="13_ncr:1_{C327E8D3-EAE1-486D-AA3F-E281493B136A}" xr6:coauthVersionLast="47" xr6:coauthVersionMax="47" xr10:uidLastSave="{00000000-0000-0000-0000-000000000000}"/>
  <bookViews>
    <workbookView xWindow="24" yWindow="36" windowWidth="23016" windowHeight="12924" tabRatio="672" xr2:uid="{00000000-000D-0000-FFFF-FFFF00000000}"/>
  </bookViews>
  <sheets>
    <sheet name="Results" sheetId="1" r:id="rId1"/>
    <sheet name="Individua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C10" i="2"/>
  <c r="E10" i="2"/>
  <c r="B11" i="2"/>
  <c r="C11" i="2"/>
  <c r="E11" i="2"/>
  <c r="B16" i="2"/>
  <c r="C16" i="2" s="1"/>
  <c r="E16" i="2"/>
  <c r="C22" i="2"/>
  <c r="C23" i="2"/>
  <c r="C24" i="2"/>
  <c r="C25" i="2"/>
  <c r="C26" i="2"/>
  <c r="B27" i="2"/>
  <c r="C27" i="2"/>
  <c r="E27" i="2"/>
  <c r="B30" i="2"/>
  <c r="C30" i="2"/>
  <c r="E30" i="2"/>
  <c r="B31" i="2"/>
  <c r="C31" i="2"/>
  <c r="E31" i="2"/>
  <c r="L47" i="1" l="1"/>
  <c r="L48" i="1"/>
  <c r="L49" i="1"/>
  <c r="L50" i="1"/>
  <c r="L7" i="1"/>
  <c r="L8" i="1"/>
  <c r="L9" i="1"/>
  <c r="L10" i="1"/>
  <c r="L14" i="1"/>
  <c r="L15" i="1"/>
  <c r="L16" i="1"/>
  <c r="L17" i="1"/>
  <c r="L18" i="1"/>
  <c r="L22" i="1"/>
  <c r="L23" i="1"/>
  <c r="L24" i="1"/>
  <c r="L25" i="1"/>
  <c r="L30" i="1"/>
  <c r="L31" i="1"/>
  <c r="L32" i="1"/>
  <c r="L33" i="1"/>
  <c r="L34" i="1"/>
  <c r="L38" i="1"/>
  <c r="L39" i="1"/>
  <c r="L40" i="1"/>
  <c r="L41" i="1"/>
  <c r="L42" i="1"/>
  <c r="L54" i="1"/>
  <c r="L55" i="1"/>
  <c r="L56" i="1"/>
  <c r="L57" i="1"/>
  <c r="L58" i="1"/>
  <c r="L62" i="1"/>
  <c r="L63" i="1"/>
  <c r="L64" i="1"/>
  <c r="L65" i="1"/>
  <c r="L66" i="1"/>
  <c r="L46" i="1"/>
  <c r="P18" i="1"/>
  <c r="L6" i="1"/>
  <c r="X20" i="1"/>
  <c r="X21" i="1" s="1"/>
  <c r="W20" i="1"/>
  <c r="W21" i="1" s="1"/>
  <c r="V20" i="1"/>
  <c r="V21" i="1" s="1"/>
  <c r="U20" i="1"/>
  <c r="U21" i="1" s="1"/>
  <c r="T20" i="1"/>
  <c r="T21" i="1" s="1"/>
  <c r="S20" i="1"/>
  <c r="S21" i="1" s="1"/>
  <c r="R20" i="1"/>
  <c r="R21" i="1" s="1"/>
  <c r="Q20" i="1"/>
  <c r="Q21" i="1" s="1"/>
  <c r="P20" i="1"/>
  <c r="P21" i="1" s="1"/>
  <c r="X19" i="1"/>
  <c r="W19" i="1"/>
  <c r="V19" i="1"/>
  <c r="U19" i="1"/>
  <c r="T19" i="1"/>
  <c r="S19" i="1"/>
  <c r="R19" i="1"/>
  <c r="Q19" i="1"/>
  <c r="X18" i="1"/>
  <c r="W18" i="1"/>
  <c r="V18" i="1"/>
  <c r="U18" i="1"/>
  <c r="T18" i="1"/>
  <c r="S18" i="1"/>
  <c r="R18" i="1"/>
  <c r="Q18" i="1"/>
  <c r="P19" i="1"/>
  <c r="Y17" i="1"/>
  <c r="Q12" i="1"/>
  <c r="Q14" i="1"/>
  <c r="Q13" i="1"/>
  <c r="Q11" i="1"/>
  <c r="Q10" i="1"/>
  <c r="Q9" i="1"/>
  <c r="Q8" i="1"/>
  <c r="E29" i="2" l="1"/>
  <c r="B29" i="2"/>
  <c r="C29" i="2" s="1"/>
  <c r="B34" i="2"/>
  <c r="E34" i="2"/>
  <c r="E35" i="2"/>
  <c r="B35" i="2"/>
  <c r="B41" i="2"/>
  <c r="C41" i="2" s="1"/>
  <c r="E41" i="2"/>
  <c r="B33" i="2"/>
  <c r="C33" i="2" s="1"/>
  <c r="E33" i="2"/>
  <c r="B40" i="2"/>
  <c r="C40" i="2" s="1"/>
  <c r="E40" i="2"/>
  <c r="E32" i="2"/>
  <c r="B32" i="2"/>
  <c r="C32" i="2" s="1"/>
  <c r="B39" i="2"/>
  <c r="C39" i="2" s="1"/>
  <c r="E39" i="2"/>
  <c r="B38" i="2"/>
  <c r="E38" i="2"/>
  <c r="B37" i="2"/>
  <c r="E37" i="2"/>
  <c r="B36" i="2"/>
  <c r="E36" i="2"/>
  <c r="B28" i="2"/>
  <c r="C28" i="2" s="1"/>
  <c r="E28" i="2"/>
  <c r="B22" i="2"/>
  <c r="E22" i="2"/>
  <c r="B26" i="2"/>
  <c r="E26" i="2"/>
  <c r="E25" i="2"/>
  <c r="B25" i="2"/>
  <c r="B24" i="2"/>
  <c r="E24" i="2"/>
  <c r="E23" i="2"/>
  <c r="B23" i="2"/>
  <c r="B21" i="2"/>
  <c r="E21" i="2"/>
  <c r="B20" i="2"/>
  <c r="E20" i="2"/>
  <c r="E19" i="2"/>
  <c r="B19" i="2"/>
  <c r="B18" i="2"/>
  <c r="E18" i="2"/>
  <c r="B17" i="2"/>
  <c r="E17" i="2"/>
  <c r="B14" i="2"/>
  <c r="C14" i="2" s="1"/>
  <c r="E14" i="2"/>
  <c r="E13" i="2"/>
  <c r="B13" i="2"/>
  <c r="C13" i="2" s="1"/>
  <c r="E12" i="2"/>
  <c r="B12" i="2"/>
  <c r="C12" i="2" s="1"/>
  <c r="B15" i="2"/>
  <c r="C15" i="2" s="1"/>
  <c r="E15" i="2"/>
  <c r="B7" i="2"/>
  <c r="C7" i="2" s="1"/>
  <c r="E7" i="2"/>
  <c r="E9" i="2"/>
  <c r="B9" i="2"/>
  <c r="C9" i="2" s="1"/>
  <c r="B8" i="2"/>
  <c r="C8" i="2" s="1"/>
  <c r="E8" i="2"/>
  <c r="B6" i="2"/>
  <c r="C6" i="2" s="1"/>
  <c r="E6" i="2"/>
  <c r="E5" i="2"/>
  <c r="B5" i="2"/>
  <c r="C5" i="2" s="1"/>
  <c r="B4" i="2"/>
  <c r="C4" i="2" s="1"/>
  <c r="E4" i="2"/>
  <c r="B3" i="2"/>
  <c r="C3" i="2" s="1"/>
  <c r="E3" i="2"/>
  <c r="B2" i="2"/>
  <c r="C2" i="2" s="1"/>
  <c r="E2" i="2"/>
  <c r="L11" i="1"/>
  <c r="P7" i="1" s="1"/>
  <c r="L27" i="1"/>
  <c r="L51" i="1"/>
  <c r="Y18" i="1"/>
  <c r="P22" i="1"/>
  <c r="W22" i="1"/>
  <c r="L19" i="1"/>
  <c r="L67" i="1"/>
  <c r="P14" i="1" s="1"/>
  <c r="V22" i="1"/>
  <c r="Y19" i="1"/>
  <c r="L59" i="1"/>
  <c r="P13" i="1" s="1"/>
  <c r="L35" i="1"/>
  <c r="P10" i="1" s="1"/>
  <c r="X22" i="1"/>
  <c r="Q22" i="1"/>
  <c r="R22" i="1"/>
  <c r="S22" i="1"/>
  <c r="T22" i="1"/>
  <c r="U22" i="1"/>
  <c r="Y20" i="1"/>
  <c r="L43" i="1"/>
  <c r="P11" i="1" s="1"/>
  <c r="C19" i="2" l="1"/>
  <c r="C36" i="2"/>
  <c r="C20" i="2"/>
  <c r="C37" i="2"/>
  <c r="C17" i="2"/>
  <c r="C34" i="2"/>
  <c r="C38" i="2"/>
  <c r="C21" i="2"/>
  <c r="C35" i="2"/>
  <c r="C18" i="2"/>
  <c r="O11" i="1"/>
  <c r="T11" i="1" s="1"/>
  <c r="Y11" i="1" s="1"/>
  <c r="M17" i="1"/>
  <c r="A10" i="2" s="1"/>
  <c r="M50" i="1"/>
  <c r="A31" i="2" s="1"/>
  <c r="M31" i="1"/>
  <c r="A18" i="2" s="1"/>
  <c r="M22" i="1"/>
  <c r="A12" i="2" s="1"/>
  <c r="M23" i="1"/>
  <c r="A13" i="2" s="1"/>
  <c r="M40" i="1"/>
  <c r="A24" i="2" s="1"/>
  <c r="M42" i="1"/>
  <c r="A26" i="2" s="1"/>
  <c r="M32" i="1"/>
  <c r="A19" i="2" s="1"/>
  <c r="M34" i="1"/>
  <c r="A21" i="2" s="1"/>
  <c r="M62" i="1"/>
  <c r="A37" i="2" s="1"/>
  <c r="M25" i="1"/>
  <c r="A15" i="2" s="1"/>
  <c r="M58" i="1"/>
  <c r="A36" i="2" s="1"/>
  <c r="M47" i="1"/>
  <c r="A28" i="2" s="1"/>
  <c r="M24" i="1"/>
  <c r="A14" i="2" s="1"/>
  <c r="M65" i="1"/>
  <c r="A40" i="2" s="1"/>
  <c r="M46" i="1"/>
  <c r="A27" i="2" s="1"/>
  <c r="M16" i="1"/>
  <c r="A9" i="2" s="1"/>
  <c r="M56" i="1"/>
  <c r="A34" i="2" s="1"/>
  <c r="M48" i="1"/>
  <c r="A29" i="2" s="1"/>
  <c r="M8" i="1"/>
  <c r="A4" i="2" s="1"/>
  <c r="M49" i="1"/>
  <c r="A30" i="2" s="1"/>
  <c r="M30" i="1"/>
  <c r="A17" i="2" s="1"/>
  <c r="M57" i="1"/>
  <c r="A35" i="2" s="1"/>
  <c r="M64" i="1"/>
  <c r="A39" i="2" s="1"/>
  <c r="M7" i="1"/>
  <c r="A3" i="2" s="1"/>
  <c r="M63" i="1"/>
  <c r="A38" i="2" s="1"/>
  <c r="M38" i="1"/>
  <c r="A22" i="2" s="1"/>
  <c r="M33" i="1"/>
  <c r="A20" i="2" s="1"/>
  <c r="M66" i="1"/>
  <c r="A41" i="2" s="1"/>
  <c r="M10" i="1"/>
  <c r="A6" i="2" s="1"/>
  <c r="M41" i="1"/>
  <c r="A25" i="2" s="1"/>
  <c r="M14" i="1"/>
  <c r="A7" i="2" s="1"/>
  <c r="M39" i="1"/>
  <c r="A23" i="2" s="1"/>
  <c r="M15" i="1"/>
  <c r="A8" i="2" s="1"/>
  <c r="M18" i="1"/>
  <c r="A11" i="2" s="1"/>
  <c r="M55" i="1"/>
  <c r="A33" i="2" s="1"/>
  <c r="M6" i="1"/>
  <c r="A2" i="2" s="1"/>
  <c r="M9" i="1"/>
  <c r="A5" i="2" s="1"/>
  <c r="M26" i="1"/>
  <c r="A16" i="2" s="1"/>
  <c r="M54" i="1"/>
  <c r="A32" i="2" s="1"/>
  <c r="O10" i="1"/>
  <c r="T10" i="1" s="1"/>
  <c r="Y10" i="1" s="1"/>
  <c r="O7" i="1"/>
  <c r="T7" i="1" s="1"/>
  <c r="Y7" i="1" s="1"/>
  <c r="O13" i="1"/>
  <c r="T13" i="1" s="1"/>
  <c r="Y13" i="1" s="1"/>
  <c r="O14" i="1"/>
  <c r="T14" i="1" s="1"/>
  <c r="Y14" i="1" s="1"/>
  <c r="O9" i="1"/>
  <c r="T9" i="1" s="1"/>
  <c r="Y9" i="1" s="1"/>
  <c r="O12" i="1"/>
  <c r="T12" i="1" s="1"/>
  <c r="Y12" i="1" s="1"/>
  <c r="O8" i="1"/>
  <c r="T8" i="1" s="1"/>
  <c r="Y8" i="1" s="1"/>
</calcChain>
</file>

<file path=xl/sharedStrings.xml><?xml version="1.0" encoding="utf-8"?>
<sst xmlns="http://schemas.openxmlformats.org/spreadsheetml/2006/main" count="108" uniqueCount="68">
  <si>
    <t>Rank</t>
  </si>
  <si>
    <t>Score</t>
  </si>
  <si>
    <t xml:space="preserve">Team </t>
  </si>
  <si>
    <t>MM#1</t>
  </si>
  <si>
    <t>MM#2</t>
  </si>
  <si>
    <t>MM#3</t>
  </si>
  <si>
    <t>MCC1</t>
  </si>
  <si>
    <t>MCC2</t>
  </si>
  <si>
    <t>TP</t>
  </si>
  <si>
    <t>Player</t>
  </si>
  <si>
    <t>Front</t>
  </si>
  <si>
    <t xml:space="preserve"> </t>
  </si>
  <si>
    <t>Heritage Christian</t>
  </si>
  <si>
    <t>Par</t>
  </si>
  <si>
    <t>Total</t>
  </si>
  <si>
    <t xml:space="preserve">High </t>
  </si>
  <si>
    <t xml:space="preserve">Low </t>
  </si>
  <si>
    <t>Average</t>
  </si>
  <si>
    <t>+/- Par</t>
  </si>
  <si>
    <t>Lake Country Lutheran</t>
  </si>
  <si>
    <t xml:space="preserve">  </t>
  </si>
  <si>
    <t>Living Word Lutheran</t>
  </si>
  <si>
    <t>St. John's Northwestern</t>
  </si>
  <si>
    <t>University School</t>
  </si>
  <si>
    <t/>
  </si>
  <si>
    <t>Hole #</t>
  </si>
  <si>
    <t>Bookfield Academy</t>
  </si>
  <si>
    <t>Brookfield Academy</t>
  </si>
  <si>
    <t>Team</t>
  </si>
  <si>
    <t>Strokes</t>
  </si>
  <si>
    <t>Kenosha Christian Life</t>
  </si>
  <si>
    <t>St. Francis</t>
  </si>
  <si>
    <t>Ben Book</t>
  </si>
  <si>
    <t>Albert Pangman</t>
  </si>
  <si>
    <t>Thomas Minix</t>
  </si>
  <si>
    <t>Will Towberman</t>
  </si>
  <si>
    <t>Bryson Pope</t>
  </si>
  <si>
    <t>David Eapen</t>
  </si>
  <si>
    <t>Carl Travis</t>
  </si>
  <si>
    <t>Jack Cooper</t>
  </si>
  <si>
    <t>Noah Than</t>
  </si>
  <si>
    <t>Alex Johnson</t>
  </si>
  <si>
    <t>Ben Schumacher</t>
  </si>
  <si>
    <t>Mason Pagenkopf</t>
  </si>
  <si>
    <t>Michael Wrucke</t>
  </si>
  <si>
    <t>Caleb Breckenfelder</t>
  </si>
  <si>
    <t>Ephraim Young</t>
  </si>
  <si>
    <t>Ethan Breckenfelder</t>
  </si>
  <si>
    <t>Gabriel Fernandez</t>
  </si>
  <si>
    <t>Andrew Nelson</t>
  </si>
  <si>
    <t>Jose Marie Cota</t>
  </si>
  <si>
    <t>Owen Gardner</t>
  </si>
  <si>
    <t>Charlie Darrow</t>
  </si>
  <si>
    <t>Michael Kennedy</t>
  </si>
  <si>
    <t>Emery Endres</t>
  </si>
  <si>
    <t>Pablo Rodriguez</t>
  </si>
  <si>
    <t>Noah Eimon</t>
  </si>
  <si>
    <t>Caden Kriell</t>
  </si>
  <si>
    <t>Sullivan Mellowes</t>
  </si>
  <si>
    <t>Quinn Kaiser</t>
  </si>
  <si>
    <t>Alex Krowski</t>
  </si>
  <si>
    <t>MCC VAR MINI MEET - 4/26/2022</t>
  </si>
  <si>
    <t>Oconomowoc Par 35</t>
  </si>
  <si>
    <t>Ben Lee</t>
  </si>
  <si>
    <t>Juan Pablo Prieto</t>
  </si>
  <si>
    <t>Matt Cieczka</t>
  </si>
  <si>
    <t>Luke Cahalane</t>
  </si>
  <si>
    <t>Nathan Isaacson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</si>
</sst>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Arial"/>
    </font>
    <font>
      <b/>
      <sz val="14"/>
      <name val="Arial"/>
      <family val="2"/>
    </font>
    <font>
      <b/>
      <sz val="10"/>
      <name val="Arial"/>
      <family val="2"/>
    </font>
    <font>
      <u/>
      <sz val="6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20"/>
      <color indexed="8"/>
      <name val="Arial"/>
      <family val="2"/>
    </font>
    <font>
      <sz val="2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/>
    <xf numFmtId="0" fontId="7" fillId="0" borderId="0" xfId="0" applyFont="1" applyFill="1"/>
    <xf numFmtId="0" fontId="8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9" fillId="0" borderId="0" xfId="1" applyFont="1" applyFill="1" applyAlignment="1" applyProtection="1"/>
    <xf numFmtId="0" fontId="10" fillId="0" borderId="0" xfId="0" applyFont="1" applyFill="1"/>
    <xf numFmtId="1" fontId="7" fillId="0" borderId="0" xfId="0" applyNumberFormat="1" applyFont="1" applyFill="1"/>
    <xf numFmtId="1" fontId="7" fillId="0" borderId="0" xfId="0" applyNumberFormat="1" applyFont="1"/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15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0" xfId="0" applyFont="1" applyFill="1" applyBorder="1"/>
    <xf numFmtId="0" fontId="6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5" xfId="0" quotePrefix="1" applyFont="1" applyFill="1" applyBorder="1" applyAlignment="1">
      <alignment horizontal="left"/>
    </xf>
    <xf numFmtId="0" fontId="6" fillId="0" borderId="6" xfId="0" applyFont="1" applyFill="1" applyBorder="1"/>
    <xf numFmtId="0" fontId="8" fillId="0" borderId="2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3" fillId="0" borderId="11" xfId="3" applyFont="1" applyBorder="1" applyAlignment="1">
      <alignment horizontal="center"/>
    </xf>
    <xf numFmtId="0" fontId="13" fillId="0" borderId="16" xfId="3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25" xfId="0" applyFont="1" applyFill="1" applyBorder="1"/>
    <xf numFmtId="0" fontId="8" fillId="0" borderId="9" xfId="0" applyFont="1" applyFill="1" applyBorder="1" applyAlignment="1">
      <alignment horizontal="left"/>
    </xf>
    <xf numFmtId="0" fontId="13" fillId="0" borderId="3" xfId="2" applyFont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34" xfId="0" applyFont="1" applyFill="1" applyBorder="1"/>
    <xf numFmtId="0" fontId="6" fillId="0" borderId="3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7" xfId="0" applyFont="1" applyFill="1" applyBorder="1" applyAlignment="1"/>
    <xf numFmtId="0" fontId="7" fillId="0" borderId="10" xfId="0" applyFont="1" applyFill="1" applyBorder="1" applyAlignment="1"/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3"/>
  <sheetViews>
    <sheetView tabSelected="1" topLeftCell="A50" zoomScale="75" workbookViewId="0">
      <selection activeCell="AB19" sqref="AB19"/>
    </sheetView>
  </sheetViews>
  <sheetFormatPr defaultRowHeight="15.6" x14ac:dyDescent="0.3"/>
  <cols>
    <col min="2" max="2" width="16.1796875" style="8" customWidth="1"/>
    <col min="3" max="11" width="3.36328125" style="1" customWidth="1"/>
    <col min="12" max="12" width="6.90625" style="72" bestFit="1" customWidth="1"/>
    <col min="13" max="14" width="3.36328125" customWidth="1"/>
    <col min="15" max="15" width="7.08984375" customWidth="1"/>
    <col min="16" max="16" width="6.90625" customWidth="1"/>
    <col min="17" max="17" width="6.453125" customWidth="1"/>
    <col min="18" max="18" width="6" bestFit="1" customWidth="1"/>
    <col min="19" max="19" width="6.54296875" customWidth="1"/>
    <col min="20" max="20" width="6.453125" bestFit="1" customWidth="1"/>
    <col min="21" max="23" width="6" bestFit="1" customWidth="1"/>
    <col min="24" max="24" width="6" style="2" bestFit="1" customWidth="1"/>
    <col min="25" max="25" width="7.54296875" customWidth="1"/>
    <col min="28" max="28" width="12.453125" customWidth="1"/>
  </cols>
  <sheetData>
    <row r="1" spans="1:31" ht="17.399999999999999" x14ac:dyDescent="0.3"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31" x14ac:dyDescent="0.3">
      <c r="B2" s="106" t="s">
        <v>62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P2" s="73"/>
    </row>
    <row r="3" spans="1:31" x14ac:dyDescent="0.3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31" ht="16.2" thickBot="1" x14ac:dyDescent="0.35">
      <c r="B4" s="93" t="s">
        <v>26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42"/>
    </row>
    <row r="5" spans="1:31" ht="16.2" thickBot="1" x14ac:dyDescent="0.35">
      <c r="B5" s="88" t="s">
        <v>9</v>
      </c>
      <c r="C5" s="89">
        <v>1</v>
      </c>
      <c r="D5" s="89">
        <v>2</v>
      </c>
      <c r="E5" s="89">
        <v>3</v>
      </c>
      <c r="F5" s="89">
        <v>4</v>
      </c>
      <c r="G5" s="89">
        <v>5</v>
      </c>
      <c r="H5" s="89">
        <v>6</v>
      </c>
      <c r="I5" s="89">
        <v>7</v>
      </c>
      <c r="J5" s="89">
        <v>8</v>
      </c>
      <c r="K5" s="90">
        <v>9</v>
      </c>
      <c r="L5" s="82" t="s">
        <v>10</v>
      </c>
      <c r="M5" s="91" t="s">
        <v>11</v>
      </c>
      <c r="N5" s="11"/>
    </row>
    <row r="6" spans="1:31" ht="16.2" thickBot="1" x14ac:dyDescent="0.35">
      <c r="B6" s="102" t="s">
        <v>32</v>
      </c>
      <c r="C6" s="87">
        <v>8</v>
      </c>
      <c r="D6" s="87">
        <v>5</v>
      </c>
      <c r="E6" s="87">
        <v>4</v>
      </c>
      <c r="F6" s="87">
        <v>4</v>
      </c>
      <c r="G6" s="87">
        <v>6</v>
      </c>
      <c r="H6" s="87">
        <v>3</v>
      </c>
      <c r="I6" s="87">
        <v>5</v>
      </c>
      <c r="J6" s="87">
        <v>5</v>
      </c>
      <c r="K6" s="87">
        <v>5</v>
      </c>
      <c r="L6" s="49">
        <f>SUM(C6:K6)</f>
        <v>45</v>
      </c>
      <c r="M6" s="44">
        <f>RANK(L6,L$6:L$66,1)</f>
        <v>19</v>
      </c>
      <c r="N6" s="11"/>
      <c r="O6" s="66" t="s">
        <v>0</v>
      </c>
      <c r="P6" s="67" t="s">
        <v>1</v>
      </c>
      <c r="Q6" s="113" t="s">
        <v>2</v>
      </c>
      <c r="R6" s="114"/>
      <c r="S6" s="115"/>
      <c r="T6" s="65" t="s">
        <v>3</v>
      </c>
      <c r="U6" s="65" t="s">
        <v>4</v>
      </c>
      <c r="V6" s="65" t="s">
        <v>5</v>
      </c>
      <c r="W6" s="65" t="s">
        <v>6</v>
      </c>
      <c r="X6" s="16" t="s">
        <v>7</v>
      </c>
      <c r="Y6" s="77" t="s">
        <v>8</v>
      </c>
    </row>
    <row r="7" spans="1:31" ht="20.100000000000001" customHeight="1" x14ac:dyDescent="0.3">
      <c r="B7" s="103" t="s">
        <v>59</v>
      </c>
      <c r="C7" s="78">
        <v>7</v>
      </c>
      <c r="D7" s="78">
        <v>7</v>
      </c>
      <c r="E7" s="78">
        <v>4</v>
      </c>
      <c r="F7" s="78">
        <v>5</v>
      </c>
      <c r="G7" s="78">
        <v>6</v>
      </c>
      <c r="H7" s="78">
        <v>6</v>
      </c>
      <c r="I7" s="78">
        <v>7</v>
      </c>
      <c r="J7" s="78">
        <v>9</v>
      </c>
      <c r="K7" s="78">
        <v>7</v>
      </c>
      <c r="L7" s="76">
        <f>SUM(C7:K7)</f>
        <v>58</v>
      </c>
      <c r="M7" s="44">
        <f t="shared" ref="M7:M10" si="0">RANK(L7,L$6:L$66,1)</f>
        <v>35</v>
      </c>
      <c r="N7" s="11"/>
      <c r="O7" s="69">
        <f t="shared" ref="O7:O14" si="1">RANK(P7,P$7:P$14,1)</f>
        <v>5</v>
      </c>
      <c r="P7" s="34">
        <f>L11</f>
        <v>204</v>
      </c>
      <c r="Q7" s="108" t="s">
        <v>27</v>
      </c>
      <c r="R7" s="108"/>
      <c r="S7" s="109"/>
      <c r="T7" s="101">
        <f t="shared" ref="T7:T13" si="2">IF($O7=1,14,IF($O7=2,12,IF($O7=3,10,IF($O7=4,8,IF($O7=5,6,IF($O7=6,4,IF($O7=7,2,0)))))))</f>
        <v>6</v>
      </c>
      <c r="U7" s="97"/>
      <c r="V7" s="70"/>
      <c r="W7" s="70"/>
      <c r="X7" s="71"/>
      <c r="Y7" s="70">
        <f>SUM(T7:X7)</f>
        <v>6</v>
      </c>
      <c r="AE7" s="3"/>
    </row>
    <row r="8" spans="1:31" ht="20.100000000000001" customHeight="1" x14ac:dyDescent="0.3">
      <c r="B8" s="103" t="s">
        <v>33</v>
      </c>
      <c r="C8" s="79">
        <v>6</v>
      </c>
      <c r="D8" s="79">
        <v>5</v>
      </c>
      <c r="E8" s="79">
        <v>5</v>
      </c>
      <c r="F8" s="79">
        <v>6</v>
      </c>
      <c r="G8" s="79">
        <v>5</v>
      </c>
      <c r="H8" s="79">
        <v>4</v>
      </c>
      <c r="I8" s="79">
        <v>5</v>
      </c>
      <c r="J8" s="79">
        <v>7</v>
      </c>
      <c r="K8" s="79">
        <v>4</v>
      </c>
      <c r="L8" s="76">
        <f>SUM(C8:K8)</f>
        <v>47</v>
      </c>
      <c r="M8" s="44">
        <f t="shared" si="0"/>
        <v>21</v>
      </c>
      <c r="N8" s="11"/>
      <c r="O8" s="69">
        <f t="shared" si="1"/>
        <v>6</v>
      </c>
      <c r="P8" s="34">
        <v>999</v>
      </c>
      <c r="Q8" s="108" t="str">
        <f>B12</f>
        <v>Heritage Christian</v>
      </c>
      <c r="R8" s="108"/>
      <c r="S8" s="109"/>
      <c r="T8" s="22">
        <f t="shared" si="2"/>
        <v>4</v>
      </c>
      <c r="U8" s="97"/>
      <c r="V8" s="70"/>
      <c r="W8" s="70"/>
      <c r="X8" s="71"/>
      <c r="Y8" s="70">
        <f t="shared" ref="Y8:Y14" si="3">SUM(T8:X8)</f>
        <v>4</v>
      </c>
    </row>
    <row r="9" spans="1:31" ht="20.100000000000001" customHeight="1" x14ac:dyDescent="0.3">
      <c r="B9" s="103" t="s">
        <v>34</v>
      </c>
      <c r="C9" s="79">
        <v>9</v>
      </c>
      <c r="D9" s="79">
        <v>8</v>
      </c>
      <c r="E9" s="79">
        <v>5</v>
      </c>
      <c r="F9" s="79">
        <v>4</v>
      </c>
      <c r="G9" s="79">
        <v>5</v>
      </c>
      <c r="H9" s="79">
        <v>5</v>
      </c>
      <c r="I9" s="79">
        <v>5</v>
      </c>
      <c r="J9" s="79">
        <v>7</v>
      </c>
      <c r="K9" s="79">
        <v>6</v>
      </c>
      <c r="L9" s="76">
        <f>SUM(C9:K9)</f>
        <v>54</v>
      </c>
      <c r="M9" s="44">
        <f t="shared" si="0"/>
        <v>33</v>
      </c>
      <c r="N9" s="11"/>
      <c r="O9" s="69">
        <f t="shared" si="1"/>
        <v>6</v>
      </c>
      <c r="P9" s="68">
        <v>999</v>
      </c>
      <c r="Q9" s="112" t="str">
        <f>B20</f>
        <v>Kenosha Christian Life</v>
      </c>
      <c r="R9" s="112"/>
      <c r="S9" s="116"/>
      <c r="T9" s="98">
        <f t="shared" si="2"/>
        <v>4</v>
      </c>
      <c r="U9" s="97"/>
      <c r="V9" s="22"/>
      <c r="W9" s="22"/>
      <c r="X9" s="23"/>
      <c r="Y9" s="22">
        <f t="shared" si="3"/>
        <v>4</v>
      </c>
    </row>
    <row r="10" spans="1:31" ht="20.100000000000001" customHeight="1" thickBot="1" x14ac:dyDescent="0.35">
      <c r="B10" s="104" t="s">
        <v>63</v>
      </c>
      <c r="C10" s="80">
        <v>6</v>
      </c>
      <c r="D10" s="80">
        <v>7</v>
      </c>
      <c r="E10" s="80">
        <v>8</v>
      </c>
      <c r="F10" s="80">
        <v>6</v>
      </c>
      <c r="G10" s="80">
        <v>10</v>
      </c>
      <c r="H10" s="80">
        <v>5</v>
      </c>
      <c r="I10" s="80">
        <v>5</v>
      </c>
      <c r="J10" s="80">
        <v>9</v>
      </c>
      <c r="K10" s="81">
        <v>7</v>
      </c>
      <c r="L10" s="76">
        <f>SUM(C10:K10)</f>
        <v>63</v>
      </c>
      <c r="M10" s="44">
        <f t="shared" si="0"/>
        <v>41</v>
      </c>
      <c r="N10" s="11"/>
      <c r="O10" s="69">
        <f t="shared" si="1"/>
        <v>1</v>
      </c>
      <c r="P10" s="68">
        <f>L35</f>
        <v>169</v>
      </c>
      <c r="Q10" s="117" t="str">
        <f>B28</f>
        <v>Lake Country Lutheran</v>
      </c>
      <c r="R10" s="117"/>
      <c r="S10" s="118"/>
      <c r="T10" s="22">
        <f t="shared" si="2"/>
        <v>14</v>
      </c>
      <c r="U10" s="97"/>
      <c r="V10" s="22"/>
      <c r="W10" s="22"/>
      <c r="X10" s="23"/>
      <c r="Y10" s="22">
        <f t="shared" si="3"/>
        <v>14</v>
      </c>
    </row>
    <row r="11" spans="1:31" ht="20.100000000000001" customHeight="1" thickBot="1" x14ac:dyDescent="0.35"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48">
        <f>SUM(L6:L10)-MAX(L6:L10)</f>
        <v>204</v>
      </c>
      <c r="M11" s="47" t="s">
        <v>11</v>
      </c>
      <c r="N11" s="11"/>
      <c r="O11" s="69">
        <f t="shared" si="1"/>
        <v>4</v>
      </c>
      <c r="P11" s="68">
        <f>L43</f>
        <v>184</v>
      </c>
      <c r="Q11" s="117" t="str">
        <f>B36</f>
        <v>Living Word Lutheran</v>
      </c>
      <c r="R11" s="117"/>
      <c r="S11" s="118"/>
      <c r="T11" s="22">
        <f t="shared" si="2"/>
        <v>8</v>
      </c>
      <c r="U11" s="97"/>
      <c r="V11" s="22"/>
      <c r="W11" s="22"/>
      <c r="X11" s="23"/>
      <c r="Y11" s="22">
        <f t="shared" si="3"/>
        <v>8</v>
      </c>
    </row>
    <row r="12" spans="1:31" ht="20.100000000000001" customHeight="1" thickBot="1" x14ac:dyDescent="0.35">
      <c r="B12" s="86" t="s">
        <v>12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2"/>
      <c r="N12" s="11"/>
      <c r="O12" s="69">
        <f t="shared" si="1"/>
        <v>6</v>
      </c>
      <c r="P12" s="68">
        <v>999</v>
      </c>
      <c r="Q12" s="112" t="str">
        <f>B44</f>
        <v>St. Francis</v>
      </c>
      <c r="R12" s="112"/>
      <c r="S12" s="112"/>
      <c r="T12" s="70">
        <f>IF($O12=1,14,IF($O12=2,12,IF($O12=3,10,IF($O12=4,8,IF($O12=5,6,IF($O12=6,4,IF($O12=7,2,0)))))))</f>
        <v>4</v>
      </c>
      <c r="U12" s="22"/>
      <c r="V12" s="22"/>
      <c r="W12" s="22"/>
      <c r="X12" s="23"/>
      <c r="Y12" s="22">
        <f>SUM(T12:X12)</f>
        <v>4</v>
      </c>
      <c r="Z12" s="3"/>
      <c r="AA12" s="3"/>
    </row>
    <row r="13" spans="1:31" ht="20.100000000000001" customHeight="1" thickTop="1" thickBot="1" x14ac:dyDescent="0.35">
      <c r="A13" s="3"/>
      <c r="B13" s="88" t="s">
        <v>9</v>
      </c>
      <c r="C13" s="89">
        <v>1</v>
      </c>
      <c r="D13" s="89">
        <v>2</v>
      </c>
      <c r="E13" s="89">
        <v>3</v>
      </c>
      <c r="F13" s="89">
        <v>4</v>
      </c>
      <c r="G13" s="89">
        <v>5</v>
      </c>
      <c r="H13" s="89">
        <v>6</v>
      </c>
      <c r="I13" s="89">
        <v>7</v>
      </c>
      <c r="J13" s="89">
        <v>8</v>
      </c>
      <c r="K13" s="90">
        <v>9</v>
      </c>
      <c r="L13" s="82" t="s">
        <v>10</v>
      </c>
      <c r="M13" s="91" t="s">
        <v>11</v>
      </c>
      <c r="N13" s="11"/>
      <c r="O13" s="69">
        <f t="shared" si="1"/>
        <v>3</v>
      </c>
      <c r="P13" s="34">
        <f>L59</f>
        <v>180</v>
      </c>
      <c r="Q13" s="108" t="str">
        <f>B52</f>
        <v>St. John's Northwestern</v>
      </c>
      <c r="R13" s="108"/>
      <c r="S13" s="108"/>
      <c r="T13" s="70">
        <f t="shared" si="2"/>
        <v>10</v>
      </c>
      <c r="U13" s="70"/>
      <c r="V13" s="70"/>
      <c r="W13" s="70"/>
      <c r="X13" s="71"/>
      <c r="Y13" s="70">
        <f t="shared" si="3"/>
        <v>10</v>
      </c>
    </row>
    <row r="14" spans="1:31" s="3" customFormat="1" ht="20.100000000000001" customHeight="1" thickBot="1" x14ac:dyDescent="0.35">
      <c r="A14"/>
      <c r="B14" s="102" t="s">
        <v>35</v>
      </c>
      <c r="C14" s="92">
        <v>5</v>
      </c>
      <c r="D14" s="92">
        <v>6</v>
      </c>
      <c r="E14" s="92">
        <v>5</v>
      </c>
      <c r="F14" s="92">
        <v>5</v>
      </c>
      <c r="G14" s="92">
        <v>6</v>
      </c>
      <c r="H14" s="92">
        <v>5</v>
      </c>
      <c r="I14" s="92">
        <v>4</v>
      </c>
      <c r="J14" s="92">
        <v>6</v>
      </c>
      <c r="K14" s="92">
        <v>7</v>
      </c>
      <c r="L14" s="49">
        <f>SUM(C14:K14)</f>
        <v>49</v>
      </c>
      <c r="M14" s="44">
        <f>RANK(L14,L$6:L$66,1)</f>
        <v>25</v>
      </c>
      <c r="N14" s="11"/>
      <c r="O14" s="95">
        <f t="shared" si="1"/>
        <v>2</v>
      </c>
      <c r="P14" s="57">
        <f>L67</f>
        <v>171</v>
      </c>
      <c r="Q14" s="111" t="str">
        <f>B60</f>
        <v>University School</v>
      </c>
      <c r="R14" s="111"/>
      <c r="S14" s="111"/>
      <c r="T14" s="96">
        <f>IF($O14=1,14,IF($O14=2,12,IF($O14=3,10,IF($O14=4,8,IF($O14=5,6,IF($O14=6,4,IF($O14=7,2,0)))))))</f>
        <v>12</v>
      </c>
      <c r="U14" s="96"/>
      <c r="V14" s="24"/>
      <c r="W14" s="24"/>
      <c r="X14" s="25"/>
      <c r="Y14" s="24">
        <f t="shared" si="3"/>
        <v>12</v>
      </c>
      <c r="Z14"/>
      <c r="AA14"/>
      <c r="AE14"/>
    </row>
    <row r="15" spans="1:31" ht="20.100000000000001" customHeight="1" thickBot="1" x14ac:dyDescent="0.35">
      <c r="B15" s="103" t="s">
        <v>36</v>
      </c>
      <c r="C15" s="79">
        <v>6</v>
      </c>
      <c r="D15" s="79">
        <v>5</v>
      </c>
      <c r="E15" s="79">
        <v>4</v>
      </c>
      <c r="F15" s="79">
        <v>5</v>
      </c>
      <c r="G15" s="79">
        <v>6</v>
      </c>
      <c r="H15" s="79">
        <v>6</v>
      </c>
      <c r="I15" s="79">
        <v>6</v>
      </c>
      <c r="J15" s="79">
        <v>6</v>
      </c>
      <c r="K15" s="79">
        <v>7</v>
      </c>
      <c r="L15" s="76">
        <f>SUM(C15:K15)</f>
        <v>51</v>
      </c>
      <c r="M15" s="44">
        <f t="shared" ref="M15:M18" si="4">RANK(L15,L$6:L$66,1)</f>
        <v>29</v>
      </c>
      <c r="N15" s="11"/>
      <c r="O15" s="11"/>
      <c r="P15" s="11"/>
      <c r="Q15" s="11"/>
      <c r="R15" s="99"/>
      <c r="S15" s="99"/>
      <c r="T15" s="99"/>
      <c r="U15" s="99"/>
      <c r="V15" s="99"/>
      <c r="W15" s="99"/>
      <c r="X15" s="100"/>
      <c r="Y15" s="33"/>
      <c r="AE15" s="3"/>
    </row>
    <row r="16" spans="1:31" ht="20.100000000000001" customHeight="1" x14ac:dyDescent="0.3">
      <c r="B16" s="103" t="s">
        <v>37</v>
      </c>
      <c r="C16" s="79"/>
      <c r="D16" s="79"/>
      <c r="E16" s="79"/>
      <c r="F16" s="79"/>
      <c r="G16" s="79"/>
      <c r="H16" s="79"/>
      <c r="I16" s="79"/>
      <c r="J16" s="79"/>
      <c r="K16" s="79"/>
      <c r="L16" s="76">
        <f>SUM(C16:K16)</f>
        <v>0</v>
      </c>
      <c r="M16" s="44">
        <f t="shared" si="4"/>
        <v>1</v>
      </c>
      <c r="N16" s="11"/>
      <c r="O16" s="51" t="s">
        <v>25</v>
      </c>
      <c r="P16" s="52">
        <v>1</v>
      </c>
      <c r="Q16" s="52">
        <v>2</v>
      </c>
      <c r="R16" s="34">
        <v>3</v>
      </c>
      <c r="S16" s="34">
        <v>4</v>
      </c>
      <c r="T16" s="34">
        <v>5</v>
      </c>
      <c r="U16" s="34">
        <v>6</v>
      </c>
      <c r="V16" s="34">
        <v>7</v>
      </c>
      <c r="W16" s="34">
        <v>8</v>
      </c>
      <c r="X16" s="35">
        <v>9</v>
      </c>
      <c r="Y16" s="74" t="s">
        <v>14</v>
      </c>
    </row>
    <row r="17" spans="1:52" ht="20.100000000000001" customHeight="1" thickBot="1" x14ac:dyDescent="0.35">
      <c r="B17" s="85"/>
      <c r="C17" s="79"/>
      <c r="D17" s="79"/>
      <c r="E17" s="79"/>
      <c r="F17" s="79"/>
      <c r="G17" s="79"/>
      <c r="H17" s="79"/>
      <c r="I17" s="79"/>
      <c r="J17" s="79"/>
      <c r="K17" s="79"/>
      <c r="L17" s="76">
        <f>SUM(C17:K17)</f>
        <v>0</v>
      </c>
      <c r="M17" s="44">
        <f t="shared" si="4"/>
        <v>1</v>
      </c>
      <c r="N17" s="11"/>
      <c r="O17" s="56" t="s">
        <v>13</v>
      </c>
      <c r="P17" s="57">
        <v>4</v>
      </c>
      <c r="Q17" s="57">
        <v>5</v>
      </c>
      <c r="R17" s="57">
        <v>4</v>
      </c>
      <c r="S17" s="57">
        <v>3</v>
      </c>
      <c r="T17" s="57">
        <v>4</v>
      </c>
      <c r="U17" s="57">
        <v>3</v>
      </c>
      <c r="V17" s="57">
        <v>4</v>
      </c>
      <c r="W17" s="57">
        <v>4</v>
      </c>
      <c r="X17" s="58">
        <v>5</v>
      </c>
      <c r="Y17" s="59">
        <f>SUM(P17:X17)</f>
        <v>36</v>
      </c>
      <c r="Z17" s="4" t="s">
        <v>11</v>
      </c>
      <c r="AA17" s="4" t="s">
        <v>11</v>
      </c>
    </row>
    <row r="18" spans="1:52" ht="20.100000000000001" customHeight="1" thickBot="1" x14ac:dyDescent="0.35">
      <c r="B18" s="39"/>
      <c r="C18" s="75"/>
      <c r="D18" s="32"/>
      <c r="E18" s="32"/>
      <c r="F18" s="32"/>
      <c r="G18" s="32"/>
      <c r="H18" s="32"/>
      <c r="I18" s="32"/>
      <c r="J18" s="32"/>
      <c r="K18" s="40"/>
      <c r="L18" s="76">
        <f>SUM(C18:K18)</f>
        <v>0</v>
      </c>
      <c r="M18" s="44">
        <f t="shared" si="4"/>
        <v>1</v>
      </c>
      <c r="N18" s="11"/>
      <c r="O18" s="12" t="s">
        <v>15</v>
      </c>
      <c r="P18" s="13">
        <f t="shared" ref="P18:X18" si="5">MAX(C6:C10,C14:C18,C22:C26,C30:C34,C38:C42,C54:C58,C62:C66,C46:C50)</f>
        <v>10</v>
      </c>
      <c r="Q18" s="13">
        <f t="shared" si="5"/>
        <v>9</v>
      </c>
      <c r="R18" s="13">
        <f t="shared" si="5"/>
        <v>9</v>
      </c>
      <c r="S18" s="13">
        <f t="shared" si="5"/>
        <v>7</v>
      </c>
      <c r="T18" s="13">
        <f t="shared" si="5"/>
        <v>10</v>
      </c>
      <c r="U18" s="13">
        <f t="shared" si="5"/>
        <v>8</v>
      </c>
      <c r="V18" s="13">
        <f t="shared" si="5"/>
        <v>7</v>
      </c>
      <c r="W18" s="13">
        <f t="shared" si="5"/>
        <v>11</v>
      </c>
      <c r="X18" s="13">
        <f t="shared" si="5"/>
        <v>9</v>
      </c>
      <c r="Y18" s="60">
        <f>SUM(P18:X18)</f>
        <v>80</v>
      </c>
    </row>
    <row r="19" spans="1:52" ht="20.100000000000001" customHeight="1" thickBot="1" x14ac:dyDescent="0.35"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48">
        <f>SUM(L14:L18)-MAX(L14:L18)</f>
        <v>49</v>
      </c>
      <c r="M19" s="47" t="s">
        <v>11</v>
      </c>
      <c r="N19" s="11"/>
      <c r="O19" s="63" t="s">
        <v>16</v>
      </c>
      <c r="P19" s="17">
        <f t="shared" ref="P19:X19" si="6">MIN(C6:C10,C14:C18,C22:C26,C30:C34,C38:C42,C54:C58,C62:C66,C46:C50)</f>
        <v>4</v>
      </c>
      <c r="Q19" s="17">
        <f t="shared" si="6"/>
        <v>4</v>
      </c>
      <c r="R19" s="17">
        <f t="shared" si="6"/>
        <v>4</v>
      </c>
      <c r="S19" s="17">
        <f t="shared" si="6"/>
        <v>3</v>
      </c>
      <c r="T19" s="17">
        <f t="shared" si="6"/>
        <v>4</v>
      </c>
      <c r="U19" s="17">
        <f t="shared" si="6"/>
        <v>2</v>
      </c>
      <c r="V19" s="17">
        <f t="shared" si="6"/>
        <v>4</v>
      </c>
      <c r="W19" s="17">
        <f t="shared" si="6"/>
        <v>4</v>
      </c>
      <c r="X19" s="17">
        <f t="shared" si="6"/>
        <v>3</v>
      </c>
      <c r="Y19" s="37">
        <f>SUM(P19:X19)</f>
        <v>32</v>
      </c>
      <c r="AB19" s="5" t="s">
        <v>11</v>
      </c>
      <c r="AC19" s="3" t="s">
        <v>11</v>
      </c>
      <c r="AD19" s="3"/>
    </row>
    <row r="20" spans="1:52" ht="20.100000000000001" customHeight="1" thickBot="1" x14ac:dyDescent="0.35">
      <c r="B20" s="110" t="s">
        <v>30</v>
      </c>
      <c r="C20" s="110"/>
      <c r="D20" s="110"/>
      <c r="E20" s="18"/>
      <c r="F20" s="18"/>
      <c r="G20" s="18"/>
      <c r="H20" s="18"/>
      <c r="I20" s="18"/>
      <c r="J20" s="18"/>
      <c r="K20" s="18"/>
      <c r="L20" s="19" t="s">
        <v>11</v>
      </c>
      <c r="M20" s="42" t="s">
        <v>11</v>
      </c>
      <c r="N20" s="11"/>
      <c r="O20" s="63" t="s">
        <v>17</v>
      </c>
      <c r="P20" s="55">
        <f t="shared" ref="P20:X20" si="7">AVERAGE(C6:C10,C14:C18,C22:C26,C30:C34,C38:C42,C54:C58,C62:C66,C46:C50)</f>
        <v>5.8787878787878789</v>
      </c>
      <c r="Q20" s="55">
        <f t="shared" si="7"/>
        <v>5.9090909090909092</v>
      </c>
      <c r="R20" s="55">
        <f t="shared" si="7"/>
        <v>5.3636363636363633</v>
      </c>
      <c r="S20" s="55">
        <f t="shared" si="7"/>
        <v>4.666666666666667</v>
      </c>
      <c r="T20" s="55">
        <f t="shared" si="7"/>
        <v>5.6060606060606064</v>
      </c>
      <c r="U20" s="55">
        <f t="shared" si="7"/>
        <v>4.6060606060606064</v>
      </c>
      <c r="V20" s="55">
        <f t="shared" si="7"/>
        <v>5.1515151515151514</v>
      </c>
      <c r="W20" s="55">
        <f t="shared" si="7"/>
        <v>6.2121212121212119</v>
      </c>
      <c r="X20" s="55">
        <f t="shared" si="7"/>
        <v>5.6060606060606064</v>
      </c>
      <c r="Y20" s="61">
        <f>SUM(P20:X20)</f>
        <v>49</v>
      </c>
      <c r="Z20" s="3"/>
      <c r="AA20" s="3"/>
    </row>
    <row r="21" spans="1:52" ht="20.100000000000001" customHeight="1" thickTop="1" x14ac:dyDescent="0.3">
      <c r="A21" s="3"/>
      <c r="B21" s="12" t="s">
        <v>9</v>
      </c>
      <c r="C21" s="34">
        <v>1</v>
      </c>
      <c r="D21" s="34">
        <v>2</v>
      </c>
      <c r="E21" s="34">
        <v>3</v>
      </c>
      <c r="F21" s="34">
        <v>4</v>
      </c>
      <c r="G21" s="34">
        <v>5</v>
      </c>
      <c r="H21" s="34">
        <v>6</v>
      </c>
      <c r="I21" s="34">
        <v>7</v>
      </c>
      <c r="J21" s="34">
        <v>8</v>
      </c>
      <c r="K21" s="35">
        <v>9</v>
      </c>
      <c r="L21" s="45" t="s">
        <v>10</v>
      </c>
      <c r="M21" s="14" t="s">
        <v>11</v>
      </c>
      <c r="N21" s="11"/>
      <c r="O21" s="64" t="s">
        <v>18</v>
      </c>
      <c r="P21" s="53">
        <f>P20-P17</f>
        <v>1.8787878787878789</v>
      </c>
      <c r="Q21" s="53">
        <f t="shared" ref="Q21:X21" si="8">Q20-Q17</f>
        <v>0.90909090909090917</v>
      </c>
      <c r="R21" s="53">
        <f t="shared" si="8"/>
        <v>1.3636363636363633</v>
      </c>
      <c r="S21" s="53">
        <f t="shared" si="8"/>
        <v>1.666666666666667</v>
      </c>
      <c r="T21" s="53">
        <f t="shared" si="8"/>
        <v>1.6060606060606064</v>
      </c>
      <c r="U21" s="53">
        <f t="shared" si="8"/>
        <v>1.6060606060606064</v>
      </c>
      <c r="V21" s="53">
        <f t="shared" si="8"/>
        <v>1.1515151515151514</v>
      </c>
      <c r="W21" s="53">
        <f t="shared" si="8"/>
        <v>2.2121212121212119</v>
      </c>
      <c r="X21" s="54">
        <f t="shared" si="8"/>
        <v>0.60606060606060641</v>
      </c>
      <c r="Y21" s="62"/>
      <c r="Z21" s="3"/>
      <c r="AA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6" customFormat="1" ht="20.100000000000001" customHeight="1" thickBot="1" x14ac:dyDescent="0.35">
      <c r="A22"/>
      <c r="B22" s="102" t="s">
        <v>38</v>
      </c>
      <c r="C22" s="79">
        <v>6</v>
      </c>
      <c r="D22" s="79">
        <v>5</v>
      </c>
      <c r="E22" s="79">
        <v>5</v>
      </c>
      <c r="F22" s="79">
        <v>5</v>
      </c>
      <c r="G22" s="79">
        <v>7</v>
      </c>
      <c r="H22" s="79">
        <v>8</v>
      </c>
      <c r="I22" s="79">
        <v>6</v>
      </c>
      <c r="J22" s="79">
        <v>6</v>
      </c>
      <c r="K22" s="79">
        <v>4</v>
      </c>
      <c r="L22" s="76">
        <f>SUM(C22:K22)</f>
        <v>52</v>
      </c>
      <c r="M22" s="44">
        <f>RANK(L22,L$6:L$66,1)</f>
        <v>31</v>
      </c>
      <c r="N22" s="11"/>
      <c r="O22" s="56" t="s">
        <v>0</v>
      </c>
      <c r="P22" s="57">
        <f>RANK(P21,P21:X21,0)</f>
        <v>2</v>
      </c>
      <c r="Q22" s="57">
        <f>RANK(Q21,P21:X21,0)</f>
        <v>8</v>
      </c>
      <c r="R22" s="57">
        <f>RANK(R21,P21:X21,0)</f>
        <v>6</v>
      </c>
      <c r="S22" s="57">
        <f>RANK(S21,P21:X21,0)</f>
        <v>3</v>
      </c>
      <c r="T22" s="57">
        <f>RANK(T21,P21:X21,0)</f>
        <v>4</v>
      </c>
      <c r="U22" s="57">
        <f>RANK(U21,P21:X21,0)</f>
        <v>4</v>
      </c>
      <c r="V22" s="57">
        <f>RANK(V21,P21:X21,0)</f>
        <v>7</v>
      </c>
      <c r="W22" s="57">
        <f>RANK(W21,P21:X21,0)</f>
        <v>1</v>
      </c>
      <c r="X22" s="58">
        <f>RANK(X21,P21:X21,0)</f>
        <v>9</v>
      </c>
      <c r="Y22" s="40"/>
      <c r="Z22"/>
      <c r="AA22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20.100000000000001" customHeight="1" x14ac:dyDescent="0.3">
      <c r="B23" s="103" t="s">
        <v>67</v>
      </c>
      <c r="C23" s="79">
        <v>6</v>
      </c>
      <c r="D23" s="79">
        <v>7</v>
      </c>
      <c r="E23" s="79">
        <v>6</v>
      </c>
      <c r="F23" s="79">
        <v>4</v>
      </c>
      <c r="G23" s="79">
        <v>6</v>
      </c>
      <c r="H23" s="79">
        <v>6</v>
      </c>
      <c r="I23" s="79">
        <v>6</v>
      </c>
      <c r="J23" s="79">
        <v>7</v>
      </c>
      <c r="K23" s="79">
        <v>7</v>
      </c>
      <c r="L23" s="76">
        <f>SUM(C23:K23)</f>
        <v>55</v>
      </c>
      <c r="M23" s="44">
        <f t="shared" ref="M23:M26" si="9">RANK(L23,L$6:L$66,1)</f>
        <v>34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0"/>
      <c r="Y23" s="21"/>
      <c r="AB23" s="3"/>
      <c r="AC23" s="3"/>
      <c r="AD23" s="3"/>
      <c r="AE23" s="3"/>
    </row>
    <row r="24" spans="1:52" ht="20.100000000000001" customHeight="1" x14ac:dyDescent="0.3">
      <c r="B24" s="103" t="s">
        <v>39</v>
      </c>
      <c r="C24" s="79">
        <v>10</v>
      </c>
      <c r="D24" s="79">
        <v>9</v>
      </c>
      <c r="E24" s="79">
        <v>7</v>
      </c>
      <c r="F24" s="79">
        <v>5</v>
      </c>
      <c r="G24" s="79">
        <v>5</v>
      </c>
      <c r="H24" s="79">
        <v>6</v>
      </c>
      <c r="I24" s="79">
        <v>7</v>
      </c>
      <c r="J24" s="79">
        <v>7</v>
      </c>
      <c r="K24" s="79">
        <v>6</v>
      </c>
      <c r="L24" s="76">
        <f>SUM(C24:K24)</f>
        <v>62</v>
      </c>
      <c r="M24" s="44">
        <f t="shared" si="9"/>
        <v>40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6"/>
      <c r="Y24" s="27"/>
    </row>
    <row r="25" spans="1:52" ht="20.100000000000001" customHeight="1" x14ac:dyDescent="0.3">
      <c r="B25" s="103" t="s">
        <v>40</v>
      </c>
      <c r="C25" s="79">
        <v>6</v>
      </c>
      <c r="D25" s="79">
        <v>8</v>
      </c>
      <c r="E25" s="79">
        <v>6</v>
      </c>
      <c r="F25" s="79">
        <v>5</v>
      </c>
      <c r="G25" s="79">
        <v>7</v>
      </c>
      <c r="H25" s="79">
        <v>4</v>
      </c>
      <c r="I25" s="79">
        <v>4</v>
      </c>
      <c r="J25" s="79">
        <v>5</v>
      </c>
      <c r="K25" s="79">
        <v>5</v>
      </c>
      <c r="L25" s="76">
        <f>SUM(C25:K25)</f>
        <v>50</v>
      </c>
      <c r="M25" s="44">
        <f t="shared" si="9"/>
        <v>27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6"/>
      <c r="Y25" s="27"/>
    </row>
    <row r="26" spans="1:52" ht="20.100000000000001" customHeight="1" thickBot="1" x14ac:dyDescent="0.35">
      <c r="B26" s="39"/>
      <c r="C26" s="80"/>
      <c r="D26" s="80"/>
      <c r="E26" s="80"/>
      <c r="F26" s="80"/>
      <c r="G26" s="80"/>
      <c r="H26" s="80"/>
      <c r="I26" s="80"/>
      <c r="J26" s="80"/>
      <c r="K26" s="81"/>
      <c r="L26" s="76">
        <v>99</v>
      </c>
      <c r="M26" s="44">
        <f t="shared" si="9"/>
        <v>42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26"/>
      <c r="Y26" s="27"/>
    </row>
    <row r="27" spans="1:52" ht="20.100000000000001" customHeight="1" thickBot="1" x14ac:dyDescent="0.35"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48">
        <f>SUM(L22:L26)-MAX(L22:L26)</f>
        <v>219</v>
      </c>
      <c r="M27" s="47" t="s">
        <v>11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6"/>
      <c r="Y27" s="27"/>
    </row>
    <row r="28" spans="1:52" ht="20.100000000000001" customHeight="1" thickBot="1" x14ac:dyDescent="0.35">
      <c r="B28" s="86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42" t="s">
        <v>11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6"/>
      <c r="Y28" s="27"/>
    </row>
    <row r="29" spans="1:52" ht="20.100000000000001" customHeight="1" thickTop="1" x14ac:dyDescent="0.3">
      <c r="B29" s="46" t="s">
        <v>9</v>
      </c>
      <c r="C29" s="34">
        <v>1</v>
      </c>
      <c r="D29" s="34">
        <v>2</v>
      </c>
      <c r="E29" s="34">
        <v>3</v>
      </c>
      <c r="F29" s="34">
        <v>4</v>
      </c>
      <c r="G29" s="34">
        <v>5</v>
      </c>
      <c r="H29" s="34">
        <v>6</v>
      </c>
      <c r="I29" s="34">
        <v>7</v>
      </c>
      <c r="J29" s="34">
        <v>8</v>
      </c>
      <c r="K29" s="35">
        <v>9</v>
      </c>
      <c r="L29" s="45" t="s">
        <v>10</v>
      </c>
      <c r="M29" s="14" t="s">
        <v>11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6"/>
      <c r="Y29" s="27"/>
    </row>
    <row r="30" spans="1:52" ht="20.100000000000001" customHeight="1" x14ac:dyDescent="0.4">
      <c r="B30" s="102" t="s">
        <v>41</v>
      </c>
      <c r="C30" s="79">
        <v>5</v>
      </c>
      <c r="D30" s="79">
        <v>4</v>
      </c>
      <c r="E30" s="79">
        <v>5</v>
      </c>
      <c r="F30" s="79">
        <v>5</v>
      </c>
      <c r="G30" s="79">
        <v>6</v>
      </c>
      <c r="H30" s="79">
        <v>4</v>
      </c>
      <c r="I30" s="79">
        <v>5</v>
      </c>
      <c r="J30" s="79">
        <v>4</v>
      </c>
      <c r="K30" s="79">
        <v>5</v>
      </c>
      <c r="L30" s="76">
        <f>SUM(C30:K30)</f>
        <v>43</v>
      </c>
      <c r="M30" s="44">
        <f t="shared" ref="M30:M34" si="10">RANK(L30,L$6:L$66,1)</f>
        <v>11</v>
      </c>
      <c r="N30" s="11"/>
      <c r="O30" s="28"/>
      <c r="P30" s="29"/>
      <c r="Q30" s="29"/>
      <c r="R30" s="11"/>
      <c r="S30" s="11"/>
      <c r="T30" s="11"/>
      <c r="U30" s="11"/>
      <c r="V30" s="11"/>
      <c r="W30" s="11"/>
      <c r="X30" s="26"/>
      <c r="Y30" s="27"/>
    </row>
    <row r="31" spans="1:52" ht="20.100000000000001" customHeight="1" x14ac:dyDescent="0.3">
      <c r="A31" s="7"/>
      <c r="B31" s="103" t="s">
        <v>42</v>
      </c>
      <c r="C31" s="79">
        <v>4</v>
      </c>
      <c r="D31" s="79">
        <v>5</v>
      </c>
      <c r="E31" s="79">
        <v>5</v>
      </c>
      <c r="F31" s="79">
        <v>4</v>
      </c>
      <c r="G31" s="79">
        <v>5</v>
      </c>
      <c r="H31" s="79">
        <v>2</v>
      </c>
      <c r="I31" s="79">
        <v>5</v>
      </c>
      <c r="J31" s="79">
        <v>6</v>
      </c>
      <c r="K31" s="79">
        <v>7</v>
      </c>
      <c r="L31" s="76">
        <f>SUM(C31:K31)</f>
        <v>43</v>
      </c>
      <c r="M31" s="44">
        <f t="shared" si="10"/>
        <v>11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0"/>
      <c r="Y31" s="27"/>
      <c r="Z31" s="7"/>
      <c r="AA31" s="7"/>
    </row>
    <row r="32" spans="1:52" s="7" customFormat="1" ht="20.100000000000001" customHeight="1" x14ac:dyDescent="0.3">
      <c r="A32"/>
      <c r="B32" s="103" t="s">
        <v>66</v>
      </c>
      <c r="C32" s="79">
        <v>6</v>
      </c>
      <c r="D32" s="79">
        <v>5</v>
      </c>
      <c r="E32" s="79">
        <v>5</v>
      </c>
      <c r="F32" s="79">
        <v>5</v>
      </c>
      <c r="G32" s="79">
        <v>6</v>
      </c>
      <c r="H32" s="79">
        <v>4</v>
      </c>
      <c r="I32" s="79">
        <v>5</v>
      </c>
      <c r="J32" s="79">
        <v>4</v>
      </c>
      <c r="K32" s="79">
        <v>4</v>
      </c>
      <c r="L32" s="76">
        <f>SUM(C32:K32)</f>
        <v>44</v>
      </c>
      <c r="M32" s="44">
        <f t="shared" si="10"/>
        <v>13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30"/>
      <c r="Y32" s="27"/>
      <c r="Z32"/>
      <c r="AA32"/>
      <c r="AB32"/>
      <c r="AC32"/>
      <c r="AD32"/>
      <c r="AE32"/>
    </row>
    <row r="33" spans="1:31" ht="20.100000000000001" customHeight="1" x14ac:dyDescent="0.3">
      <c r="B33" s="103" t="s">
        <v>56</v>
      </c>
      <c r="C33" s="79">
        <v>4</v>
      </c>
      <c r="D33" s="79">
        <v>5</v>
      </c>
      <c r="E33" s="79">
        <v>5</v>
      </c>
      <c r="F33" s="79">
        <v>3</v>
      </c>
      <c r="G33" s="79">
        <v>5</v>
      </c>
      <c r="H33" s="79">
        <v>3</v>
      </c>
      <c r="I33" s="79">
        <v>4</v>
      </c>
      <c r="J33" s="79">
        <v>5</v>
      </c>
      <c r="K33" s="79">
        <v>5</v>
      </c>
      <c r="L33" s="76">
        <f>SUM(C33:K33)</f>
        <v>39</v>
      </c>
      <c r="M33" s="44">
        <f t="shared" si="10"/>
        <v>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6"/>
      <c r="Y33" s="31"/>
      <c r="AB33" s="7"/>
      <c r="AC33" s="7"/>
      <c r="AD33" s="7"/>
      <c r="AE33" s="7"/>
    </row>
    <row r="34" spans="1:31" ht="20.100000000000001" customHeight="1" thickBot="1" x14ac:dyDescent="0.35">
      <c r="B34" s="104" t="s">
        <v>43</v>
      </c>
      <c r="C34" s="80">
        <v>6</v>
      </c>
      <c r="D34" s="80">
        <v>6</v>
      </c>
      <c r="E34" s="80">
        <v>6</v>
      </c>
      <c r="F34" s="80">
        <v>4</v>
      </c>
      <c r="G34" s="80">
        <v>6</v>
      </c>
      <c r="H34" s="80">
        <v>5</v>
      </c>
      <c r="I34" s="80">
        <v>6</v>
      </c>
      <c r="J34" s="80">
        <v>5</v>
      </c>
      <c r="K34" s="81">
        <v>7</v>
      </c>
      <c r="L34" s="76">
        <f>SUM(C34:K34)</f>
        <v>51</v>
      </c>
      <c r="M34" s="44">
        <f t="shared" si="10"/>
        <v>29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6"/>
      <c r="Y34" s="27"/>
    </row>
    <row r="35" spans="1:31" ht="20.100000000000001" customHeight="1" thickBot="1" x14ac:dyDescent="0.35">
      <c r="B35" s="41"/>
      <c r="C35" s="36"/>
      <c r="D35" s="36"/>
      <c r="E35" s="36"/>
      <c r="F35" s="36"/>
      <c r="G35" s="36"/>
      <c r="H35" s="36"/>
      <c r="I35" s="36"/>
      <c r="J35" s="36"/>
      <c r="K35" s="36"/>
      <c r="L35" s="48">
        <f>SUM(L30:L34)-MAX(L30:L34)</f>
        <v>169</v>
      </c>
      <c r="M35" s="47" t="s">
        <v>20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6"/>
      <c r="Y35" s="27"/>
    </row>
    <row r="36" spans="1:31" ht="20.100000000000001" customHeight="1" thickBot="1" x14ac:dyDescent="0.35">
      <c r="B36" s="86" t="s">
        <v>21</v>
      </c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42" t="s">
        <v>11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6"/>
      <c r="Y36" s="27"/>
    </row>
    <row r="37" spans="1:31" ht="20.100000000000001" customHeight="1" thickTop="1" x14ac:dyDescent="0.3">
      <c r="A37" s="10"/>
      <c r="B37" s="12" t="s">
        <v>9</v>
      </c>
      <c r="C37" s="34">
        <v>1</v>
      </c>
      <c r="D37" s="34">
        <v>2</v>
      </c>
      <c r="E37" s="34">
        <v>3</v>
      </c>
      <c r="F37" s="34">
        <v>4</v>
      </c>
      <c r="G37" s="34">
        <v>5</v>
      </c>
      <c r="H37" s="34">
        <v>6</v>
      </c>
      <c r="I37" s="34">
        <v>7</v>
      </c>
      <c r="J37" s="34">
        <v>8</v>
      </c>
      <c r="K37" s="35">
        <v>9</v>
      </c>
      <c r="L37" s="45" t="s">
        <v>10</v>
      </c>
      <c r="M37" s="14" t="s">
        <v>11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26"/>
      <c r="Y37" s="27"/>
    </row>
    <row r="38" spans="1:31" s="10" customFormat="1" ht="20.100000000000001" customHeight="1" x14ac:dyDescent="0.3">
      <c r="A38"/>
      <c r="B38" s="102" t="s">
        <v>44</v>
      </c>
      <c r="C38" s="79">
        <v>5</v>
      </c>
      <c r="D38" s="79">
        <v>4</v>
      </c>
      <c r="E38" s="79">
        <v>4</v>
      </c>
      <c r="F38" s="79">
        <v>5</v>
      </c>
      <c r="G38" s="79">
        <v>6</v>
      </c>
      <c r="H38" s="79">
        <v>5</v>
      </c>
      <c r="I38" s="79">
        <v>5</v>
      </c>
      <c r="J38" s="79">
        <v>6</v>
      </c>
      <c r="K38" s="79">
        <v>4</v>
      </c>
      <c r="L38" s="76">
        <f>SUM(C38:K38)</f>
        <v>44</v>
      </c>
      <c r="M38" s="44">
        <f t="shared" ref="M38:M42" si="11">RANK(L38,L$6:L$66,1)</f>
        <v>13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6"/>
      <c r="Y38" s="27"/>
    </row>
    <row r="39" spans="1:31" ht="20.100000000000001" customHeight="1" x14ac:dyDescent="0.3">
      <c r="B39" s="103" t="s">
        <v>57</v>
      </c>
      <c r="C39" s="79">
        <v>5</v>
      </c>
      <c r="D39" s="79">
        <v>6</v>
      </c>
      <c r="E39" s="79">
        <v>4</v>
      </c>
      <c r="F39" s="79">
        <v>3</v>
      </c>
      <c r="G39" s="79">
        <v>5</v>
      </c>
      <c r="H39" s="79">
        <v>5</v>
      </c>
      <c r="I39" s="79">
        <v>5</v>
      </c>
      <c r="J39" s="79">
        <v>6</v>
      </c>
      <c r="K39" s="79">
        <v>5</v>
      </c>
      <c r="L39" s="76">
        <f>SUM(C39:K39)</f>
        <v>44</v>
      </c>
      <c r="M39" s="44">
        <f t="shared" si="11"/>
        <v>13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0"/>
      <c r="Y39" s="27"/>
    </row>
    <row r="40" spans="1:31" ht="20.100000000000001" customHeight="1" x14ac:dyDescent="0.3">
      <c r="B40" s="103" t="s">
        <v>45</v>
      </c>
      <c r="C40" s="79">
        <v>6</v>
      </c>
      <c r="D40" s="79">
        <v>5</v>
      </c>
      <c r="E40" s="79">
        <v>5</v>
      </c>
      <c r="F40" s="79">
        <v>4</v>
      </c>
      <c r="G40" s="79">
        <v>5</v>
      </c>
      <c r="H40" s="79">
        <v>5</v>
      </c>
      <c r="I40" s="79">
        <v>4</v>
      </c>
      <c r="J40" s="79">
        <v>6</v>
      </c>
      <c r="K40" s="79">
        <v>4</v>
      </c>
      <c r="L40" s="76">
        <f>SUM(C40:K40)</f>
        <v>44</v>
      </c>
      <c r="M40" s="44">
        <f t="shared" si="11"/>
        <v>13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6"/>
      <c r="Y40" s="11"/>
    </row>
    <row r="41" spans="1:31" ht="20.100000000000001" customHeight="1" x14ac:dyDescent="0.3">
      <c r="B41" s="103" t="s">
        <v>46</v>
      </c>
      <c r="C41" s="79">
        <v>5</v>
      </c>
      <c r="D41" s="79">
        <v>7</v>
      </c>
      <c r="E41" s="79">
        <v>9</v>
      </c>
      <c r="F41" s="79">
        <v>7</v>
      </c>
      <c r="G41" s="79">
        <v>4</v>
      </c>
      <c r="H41" s="79">
        <v>5</v>
      </c>
      <c r="I41" s="79">
        <v>6</v>
      </c>
      <c r="J41" s="79">
        <v>11</v>
      </c>
      <c r="K41" s="79">
        <v>7</v>
      </c>
      <c r="L41" s="76">
        <f>SUM(C41:K41)</f>
        <v>61</v>
      </c>
      <c r="M41" s="44">
        <f t="shared" si="11"/>
        <v>38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6"/>
      <c r="Y41" s="27"/>
    </row>
    <row r="42" spans="1:31" ht="20.100000000000001" customHeight="1" thickBot="1" x14ac:dyDescent="0.35">
      <c r="B42" s="104" t="s">
        <v>47</v>
      </c>
      <c r="C42" s="80">
        <v>5</v>
      </c>
      <c r="D42" s="80">
        <v>8</v>
      </c>
      <c r="E42" s="80">
        <v>5</v>
      </c>
      <c r="F42" s="80">
        <v>4</v>
      </c>
      <c r="G42" s="80">
        <v>5</v>
      </c>
      <c r="H42" s="80">
        <v>4</v>
      </c>
      <c r="I42" s="80">
        <v>7</v>
      </c>
      <c r="J42" s="80">
        <v>8</v>
      </c>
      <c r="K42" s="80">
        <v>6</v>
      </c>
      <c r="L42" s="83">
        <f>SUM(C42:K42)</f>
        <v>52</v>
      </c>
      <c r="M42" s="44">
        <f t="shared" si="11"/>
        <v>31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6"/>
      <c r="Y42" s="27"/>
    </row>
    <row r="43" spans="1:31" ht="20.100000000000001" customHeight="1" thickBot="1" x14ac:dyDescent="0.35">
      <c r="B43" s="41"/>
      <c r="C43" s="36"/>
      <c r="D43" s="36"/>
      <c r="E43" s="36"/>
      <c r="F43" s="36"/>
      <c r="G43" s="36"/>
      <c r="H43" s="36"/>
      <c r="I43" s="36"/>
      <c r="J43" s="36"/>
      <c r="K43" s="36"/>
      <c r="L43" s="82">
        <f>SUM(L38:L42)-MAX(L38:L42)</f>
        <v>184</v>
      </c>
      <c r="M43" s="20" t="s">
        <v>11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6"/>
      <c r="Y43" s="27"/>
    </row>
    <row r="44" spans="1:31" ht="20.100000000000001" customHeight="1" thickBot="1" x14ac:dyDescent="0.35">
      <c r="B44" s="86" t="s">
        <v>31</v>
      </c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4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6"/>
      <c r="Y44" s="27"/>
    </row>
    <row r="45" spans="1:31" ht="20.100000000000001" customHeight="1" thickTop="1" x14ac:dyDescent="0.3">
      <c r="B45" s="12" t="s">
        <v>9</v>
      </c>
      <c r="C45" s="34">
        <v>1</v>
      </c>
      <c r="D45" s="34">
        <v>2</v>
      </c>
      <c r="E45" s="34">
        <v>3</v>
      </c>
      <c r="F45" s="34">
        <v>4</v>
      </c>
      <c r="G45" s="34">
        <v>5</v>
      </c>
      <c r="H45" s="34">
        <v>6</v>
      </c>
      <c r="I45" s="34">
        <v>7</v>
      </c>
      <c r="J45" s="34">
        <v>8</v>
      </c>
      <c r="K45" s="35">
        <v>9</v>
      </c>
      <c r="L45" s="45" t="s">
        <v>10</v>
      </c>
      <c r="M45" s="14" t="s">
        <v>11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6"/>
      <c r="Y45" s="27"/>
    </row>
    <row r="46" spans="1:31" ht="20.100000000000001" customHeight="1" x14ac:dyDescent="0.3">
      <c r="B46" s="85"/>
      <c r="C46" s="79"/>
      <c r="D46" s="79"/>
      <c r="E46" s="79"/>
      <c r="F46" s="79"/>
      <c r="G46" s="79"/>
      <c r="H46" s="79"/>
      <c r="I46" s="79"/>
      <c r="J46" s="79"/>
      <c r="K46" s="79"/>
      <c r="L46" s="76">
        <f>SUM(C46:K46)</f>
        <v>0</v>
      </c>
      <c r="M46" s="44">
        <f t="shared" ref="M46:M50" si="12">RANK(L46,L$6:L$66,1)</f>
        <v>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26"/>
      <c r="Y46" s="27"/>
    </row>
    <row r="47" spans="1:31" ht="20.100000000000001" customHeight="1" x14ac:dyDescent="0.3">
      <c r="B47" s="103" t="s">
        <v>60</v>
      </c>
      <c r="C47" s="79">
        <v>6</v>
      </c>
      <c r="D47" s="79">
        <v>7</v>
      </c>
      <c r="E47" s="79">
        <v>8</v>
      </c>
      <c r="F47" s="79">
        <v>5</v>
      </c>
      <c r="G47" s="79">
        <v>8</v>
      </c>
      <c r="H47" s="79">
        <v>6</v>
      </c>
      <c r="I47" s="79">
        <v>5</v>
      </c>
      <c r="J47" s="79">
        <v>7</v>
      </c>
      <c r="K47" s="79">
        <v>9</v>
      </c>
      <c r="L47" s="76">
        <f t="shared" ref="L47:L50" si="13">SUM(C47:K47)</f>
        <v>61</v>
      </c>
      <c r="M47" s="44">
        <f t="shared" si="12"/>
        <v>38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0"/>
      <c r="Y47" s="27"/>
    </row>
    <row r="48" spans="1:31" ht="20.100000000000001" customHeight="1" x14ac:dyDescent="0.3">
      <c r="B48" s="103" t="s">
        <v>65</v>
      </c>
      <c r="C48" s="79">
        <v>7</v>
      </c>
      <c r="D48" s="79">
        <v>8</v>
      </c>
      <c r="E48" s="79">
        <v>7</v>
      </c>
      <c r="F48" s="79">
        <v>7</v>
      </c>
      <c r="G48" s="79">
        <v>6</v>
      </c>
      <c r="H48" s="79">
        <v>5</v>
      </c>
      <c r="I48" s="79">
        <v>5</v>
      </c>
      <c r="J48" s="79">
        <v>5</v>
      </c>
      <c r="K48" s="79">
        <v>9</v>
      </c>
      <c r="L48" s="76">
        <f t="shared" si="13"/>
        <v>59</v>
      </c>
      <c r="M48" s="44">
        <f t="shared" si="12"/>
        <v>36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26"/>
      <c r="Y48" s="27"/>
    </row>
    <row r="49" spans="2:25" ht="20.100000000000001" customHeight="1" x14ac:dyDescent="0.3">
      <c r="B49" s="85"/>
      <c r="C49" s="79"/>
      <c r="D49" s="79"/>
      <c r="E49" s="79"/>
      <c r="F49" s="79"/>
      <c r="G49" s="79"/>
      <c r="H49" s="79"/>
      <c r="I49" s="79"/>
      <c r="J49" s="79"/>
      <c r="K49" s="79"/>
      <c r="L49" s="76">
        <f t="shared" si="13"/>
        <v>0</v>
      </c>
      <c r="M49" s="44">
        <f t="shared" si="12"/>
        <v>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26"/>
      <c r="Y49" s="27"/>
    </row>
    <row r="50" spans="2:25" ht="20.100000000000001" customHeight="1" thickBot="1" x14ac:dyDescent="0.35">
      <c r="B50" s="39"/>
      <c r="C50" s="80"/>
      <c r="D50" s="80"/>
      <c r="E50" s="80"/>
      <c r="F50" s="80"/>
      <c r="G50" s="80"/>
      <c r="H50" s="80"/>
      <c r="I50" s="80"/>
      <c r="J50" s="80"/>
      <c r="K50" s="80"/>
      <c r="L50" s="83">
        <f t="shared" si="13"/>
        <v>0</v>
      </c>
      <c r="M50" s="44">
        <f t="shared" si="12"/>
        <v>1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6"/>
      <c r="Y50" s="27"/>
    </row>
    <row r="51" spans="2:25" ht="20.100000000000001" customHeight="1" thickBot="1" x14ac:dyDescent="0.35">
      <c r="B51" s="38" t="s">
        <v>24</v>
      </c>
      <c r="C51" s="36"/>
      <c r="D51" s="36"/>
      <c r="E51" s="36"/>
      <c r="F51" s="36"/>
      <c r="G51" s="36"/>
      <c r="H51" s="36"/>
      <c r="I51" s="36"/>
      <c r="J51" s="36"/>
      <c r="K51" s="36"/>
      <c r="L51" s="82">
        <f>SUM(L46:L50)-MAX(L46:L50)</f>
        <v>59</v>
      </c>
      <c r="M51" s="20" t="s">
        <v>11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6"/>
      <c r="Y51" s="27"/>
    </row>
    <row r="52" spans="2:25" ht="20.100000000000001" customHeight="1" thickBot="1" x14ac:dyDescent="0.35">
      <c r="B52" s="86" t="s">
        <v>22</v>
      </c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43" t="s">
        <v>11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6"/>
      <c r="Y52" s="27"/>
    </row>
    <row r="53" spans="2:25" ht="20.100000000000001" customHeight="1" thickTop="1" thickBot="1" x14ac:dyDescent="0.35">
      <c r="B53" s="12" t="s">
        <v>9</v>
      </c>
      <c r="C53" s="34">
        <v>1</v>
      </c>
      <c r="D53" s="34">
        <v>2</v>
      </c>
      <c r="E53" s="34">
        <v>3</v>
      </c>
      <c r="F53" s="34">
        <v>4</v>
      </c>
      <c r="G53" s="34">
        <v>5</v>
      </c>
      <c r="H53" s="34">
        <v>6</v>
      </c>
      <c r="I53" s="34">
        <v>7</v>
      </c>
      <c r="J53" s="34">
        <v>8</v>
      </c>
      <c r="K53" s="35">
        <v>9</v>
      </c>
      <c r="L53" s="45" t="s">
        <v>10</v>
      </c>
      <c r="M53" s="15" t="s">
        <v>11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6"/>
      <c r="Y53" s="27"/>
    </row>
    <row r="54" spans="2:25" ht="20.100000000000001" customHeight="1" x14ac:dyDescent="0.3">
      <c r="B54" s="102" t="s">
        <v>48</v>
      </c>
      <c r="C54" s="79">
        <v>5</v>
      </c>
      <c r="D54" s="79">
        <v>4</v>
      </c>
      <c r="E54" s="79">
        <v>4</v>
      </c>
      <c r="F54" s="79">
        <v>3</v>
      </c>
      <c r="G54" s="79">
        <v>4</v>
      </c>
      <c r="H54" s="79">
        <v>4</v>
      </c>
      <c r="I54" s="79">
        <v>4</v>
      </c>
      <c r="J54" s="79">
        <v>5</v>
      </c>
      <c r="K54" s="79">
        <v>4</v>
      </c>
      <c r="L54" s="76">
        <f>SUM(C54:K54)</f>
        <v>37</v>
      </c>
      <c r="M54" s="44">
        <f t="shared" ref="M54:M58" si="14">RANK(L54,L$6:L$66,1)</f>
        <v>7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6"/>
      <c r="Y54" s="27"/>
    </row>
    <row r="55" spans="2:25" ht="20.100000000000001" customHeight="1" x14ac:dyDescent="0.3">
      <c r="B55" s="103" t="s">
        <v>49</v>
      </c>
      <c r="C55" s="79">
        <v>6</v>
      </c>
      <c r="D55" s="79">
        <v>7</v>
      </c>
      <c r="E55" s="79">
        <v>4</v>
      </c>
      <c r="F55" s="79">
        <v>5</v>
      </c>
      <c r="G55" s="79">
        <v>5</v>
      </c>
      <c r="H55" s="79">
        <v>5</v>
      </c>
      <c r="I55" s="79">
        <v>6</v>
      </c>
      <c r="J55" s="79">
        <v>6</v>
      </c>
      <c r="K55" s="79">
        <v>4</v>
      </c>
      <c r="L55" s="76">
        <f>SUM(C55:K55)</f>
        <v>48</v>
      </c>
      <c r="M55" s="44">
        <f t="shared" si="14"/>
        <v>23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26"/>
      <c r="Y55" s="27"/>
    </row>
    <row r="56" spans="2:25" ht="20.100000000000001" customHeight="1" x14ac:dyDescent="0.3">
      <c r="B56" s="103" t="s">
        <v>50</v>
      </c>
      <c r="C56" s="79">
        <v>8</v>
      </c>
      <c r="D56" s="79">
        <v>6</v>
      </c>
      <c r="E56" s="79">
        <v>4</v>
      </c>
      <c r="F56" s="79">
        <v>5</v>
      </c>
      <c r="G56" s="79">
        <v>6</v>
      </c>
      <c r="H56" s="79">
        <v>5</v>
      </c>
      <c r="I56" s="79">
        <v>5</v>
      </c>
      <c r="J56" s="79">
        <v>6</v>
      </c>
      <c r="K56" s="79">
        <v>5</v>
      </c>
      <c r="L56" s="76">
        <f>SUM(C56:K56)</f>
        <v>50</v>
      </c>
      <c r="M56" s="44">
        <f t="shared" si="14"/>
        <v>27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26"/>
      <c r="Y56" s="27"/>
    </row>
    <row r="57" spans="2:25" ht="20.100000000000001" customHeight="1" x14ac:dyDescent="0.3">
      <c r="B57" s="103" t="s">
        <v>55</v>
      </c>
      <c r="C57" s="79">
        <v>6</v>
      </c>
      <c r="D57" s="79">
        <v>6</v>
      </c>
      <c r="E57" s="79">
        <v>5</v>
      </c>
      <c r="F57" s="79">
        <v>4</v>
      </c>
      <c r="G57" s="79">
        <v>5</v>
      </c>
      <c r="H57" s="79">
        <v>4</v>
      </c>
      <c r="I57" s="79">
        <v>5</v>
      </c>
      <c r="J57" s="79">
        <v>6</v>
      </c>
      <c r="K57" s="79">
        <v>7</v>
      </c>
      <c r="L57" s="76">
        <f>SUM(C57:K57)</f>
        <v>48</v>
      </c>
      <c r="M57" s="44">
        <f t="shared" si="14"/>
        <v>23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6"/>
      <c r="Y57" s="27"/>
    </row>
    <row r="58" spans="2:25" ht="20.100000000000001" customHeight="1" thickBot="1" x14ac:dyDescent="0.35">
      <c r="B58" s="104" t="s">
        <v>64</v>
      </c>
      <c r="C58" s="80">
        <v>4</v>
      </c>
      <c r="D58" s="80">
        <v>6</v>
      </c>
      <c r="E58" s="80">
        <v>5</v>
      </c>
      <c r="F58" s="80">
        <v>5</v>
      </c>
      <c r="G58" s="80">
        <v>5</v>
      </c>
      <c r="H58" s="80">
        <v>6</v>
      </c>
      <c r="I58" s="80">
        <v>6</v>
      </c>
      <c r="J58" s="80">
        <v>5</v>
      </c>
      <c r="K58" s="80">
        <v>5</v>
      </c>
      <c r="L58" s="83">
        <f>SUM(C58:K58)</f>
        <v>47</v>
      </c>
      <c r="M58" s="84">
        <f t="shared" si="14"/>
        <v>21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26"/>
      <c r="Y58" s="27"/>
    </row>
    <row r="59" spans="2:25" ht="20.100000000000001" customHeight="1" thickBot="1" x14ac:dyDescent="0.35">
      <c r="B59" s="41"/>
      <c r="C59" s="36"/>
      <c r="D59" s="36"/>
      <c r="E59" s="36"/>
      <c r="F59" s="36"/>
      <c r="G59" s="36"/>
      <c r="H59" s="36"/>
      <c r="I59" s="36"/>
      <c r="J59" s="36"/>
      <c r="K59" s="36"/>
      <c r="L59" s="82">
        <f>SUM(L54:L58)-MAX(L54:L58)</f>
        <v>180</v>
      </c>
      <c r="M59" s="20" t="s">
        <v>11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26"/>
      <c r="Y59" s="27"/>
    </row>
    <row r="60" spans="2:25" ht="20.100000000000001" customHeight="1" thickBot="1" x14ac:dyDescent="0.35">
      <c r="B60" s="86" t="s">
        <v>23</v>
      </c>
      <c r="C60" s="18"/>
      <c r="D60" s="18"/>
      <c r="E60" s="18"/>
      <c r="F60" s="18"/>
      <c r="G60" s="18"/>
      <c r="H60" s="18"/>
      <c r="I60" s="18"/>
      <c r="J60" s="18"/>
      <c r="K60" s="18"/>
      <c r="L60" s="19"/>
      <c r="M60" s="4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6"/>
      <c r="Y60" s="27"/>
    </row>
    <row r="61" spans="2:25" ht="20.100000000000001" customHeight="1" thickTop="1" x14ac:dyDescent="0.3">
      <c r="B61" s="12" t="s">
        <v>9</v>
      </c>
      <c r="C61" s="34"/>
      <c r="D61" s="34"/>
      <c r="E61" s="34"/>
      <c r="F61" s="34"/>
      <c r="G61" s="34"/>
      <c r="H61" s="34"/>
      <c r="I61" s="34"/>
      <c r="J61" s="34"/>
      <c r="K61" s="35"/>
      <c r="L61" s="45" t="s">
        <v>10</v>
      </c>
      <c r="M61" s="14" t="s">
        <v>11</v>
      </c>
      <c r="O61" s="11"/>
      <c r="P61" s="11"/>
      <c r="Q61" s="11"/>
      <c r="R61" s="11"/>
      <c r="S61" s="11"/>
      <c r="T61" s="11"/>
      <c r="U61" s="11"/>
      <c r="V61" s="11"/>
      <c r="W61" s="11"/>
      <c r="X61" s="26"/>
      <c r="Y61" s="27"/>
    </row>
    <row r="62" spans="2:25" ht="20.100000000000001" customHeight="1" thickBot="1" x14ac:dyDescent="0.35">
      <c r="B62" s="102" t="s">
        <v>51</v>
      </c>
      <c r="C62" s="79">
        <v>6</v>
      </c>
      <c r="D62" s="79">
        <v>4</v>
      </c>
      <c r="E62" s="79">
        <v>6</v>
      </c>
      <c r="F62" s="79">
        <v>4</v>
      </c>
      <c r="G62" s="79">
        <v>6</v>
      </c>
      <c r="H62" s="79">
        <v>3</v>
      </c>
      <c r="I62" s="79">
        <v>5</v>
      </c>
      <c r="J62" s="79">
        <v>5</v>
      </c>
      <c r="K62" s="79">
        <v>5</v>
      </c>
      <c r="L62" s="76">
        <f>SUM(C62:K62)</f>
        <v>44</v>
      </c>
      <c r="M62" s="84">
        <f t="shared" ref="M62:M66" si="15">RANK(L62,L$6:L$66,1)</f>
        <v>13</v>
      </c>
      <c r="O62" s="11"/>
      <c r="P62" s="11"/>
      <c r="Q62" s="11"/>
      <c r="R62" s="11"/>
      <c r="S62" s="11"/>
      <c r="T62" s="11"/>
      <c r="U62" s="11"/>
      <c r="V62" s="11"/>
      <c r="W62" s="11"/>
      <c r="X62" s="20"/>
      <c r="Y62" s="27"/>
    </row>
    <row r="63" spans="2:25" ht="20.100000000000001" customHeight="1" thickBot="1" x14ac:dyDescent="0.35">
      <c r="B63" s="103" t="s">
        <v>52</v>
      </c>
      <c r="C63" s="79">
        <v>4</v>
      </c>
      <c r="D63" s="79">
        <v>4</v>
      </c>
      <c r="E63" s="79">
        <v>6</v>
      </c>
      <c r="F63" s="79">
        <v>5</v>
      </c>
      <c r="G63" s="79">
        <v>5</v>
      </c>
      <c r="H63" s="79">
        <v>3</v>
      </c>
      <c r="I63" s="79">
        <v>4</v>
      </c>
      <c r="J63" s="79">
        <v>6</v>
      </c>
      <c r="K63" s="79">
        <v>4</v>
      </c>
      <c r="L63" s="76">
        <f>SUM(C63:K63)</f>
        <v>41</v>
      </c>
      <c r="M63" s="84">
        <f t="shared" si="15"/>
        <v>9</v>
      </c>
    </row>
    <row r="64" spans="2:25" ht="20.100000000000001" customHeight="1" thickBot="1" x14ac:dyDescent="0.35">
      <c r="B64" s="103" t="s">
        <v>53</v>
      </c>
      <c r="C64" s="79">
        <v>6</v>
      </c>
      <c r="D64" s="79">
        <v>4</v>
      </c>
      <c r="E64" s="79">
        <v>7</v>
      </c>
      <c r="F64" s="79">
        <v>4</v>
      </c>
      <c r="G64" s="79">
        <v>5</v>
      </c>
      <c r="H64" s="79">
        <v>4</v>
      </c>
      <c r="I64" s="79">
        <v>4</v>
      </c>
      <c r="J64" s="79">
        <v>7</v>
      </c>
      <c r="K64" s="79">
        <v>3</v>
      </c>
      <c r="L64" s="76">
        <f>SUM(C64:K64)</f>
        <v>44</v>
      </c>
      <c r="M64" s="84">
        <f t="shared" si="15"/>
        <v>13</v>
      </c>
    </row>
    <row r="65" spans="2:24" ht="20.100000000000001" customHeight="1" thickBot="1" x14ac:dyDescent="0.35">
      <c r="B65" s="103" t="s">
        <v>54</v>
      </c>
      <c r="C65" s="79">
        <v>5</v>
      </c>
      <c r="D65" s="79">
        <v>6</v>
      </c>
      <c r="E65" s="79">
        <v>4</v>
      </c>
      <c r="F65" s="79">
        <v>4</v>
      </c>
      <c r="G65" s="79">
        <v>4</v>
      </c>
      <c r="H65" s="79">
        <v>3</v>
      </c>
      <c r="I65" s="79">
        <v>5</v>
      </c>
      <c r="J65" s="79">
        <v>7</v>
      </c>
      <c r="K65" s="79">
        <v>4</v>
      </c>
      <c r="L65" s="76">
        <f>SUM(C65:K65)</f>
        <v>42</v>
      </c>
      <c r="M65" s="84">
        <f t="shared" si="15"/>
        <v>10</v>
      </c>
    </row>
    <row r="66" spans="2:24" ht="20.100000000000001" customHeight="1" thickBot="1" x14ac:dyDescent="0.35">
      <c r="B66" s="104" t="s">
        <v>58</v>
      </c>
      <c r="C66" s="80">
        <v>5</v>
      </c>
      <c r="D66" s="80">
        <v>6</v>
      </c>
      <c r="E66" s="80">
        <v>5</v>
      </c>
      <c r="F66" s="80">
        <v>5</v>
      </c>
      <c r="G66" s="80">
        <v>4</v>
      </c>
      <c r="H66" s="80">
        <v>4</v>
      </c>
      <c r="I66" s="80">
        <v>4</v>
      </c>
      <c r="J66" s="80">
        <v>5</v>
      </c>
      <c r="K66" s="80">
        <v>7</v>
      </c>
      <c r="L66" s="83">
        <f>SUM(C66:K66)</f>
        <v>45</v>
      </c>
      <c r="M66" s="84">
        <f t="shared" si="15"/>
        <v>19</v>
      </c>
    </row>
    <row r="67" spans="2:24" ht="20.100000000000001" customHeight="1" thickBot="1" x14ac:dyDescent="0.35">
      <c r="B67" s="41"/>
      <c r="C67" s="36"/>
      <c r="D67" s="36"/>
      <c r="E67" s="36"/>
      <c r="F67" s="36"/>
      <c r="G67" s="36"/>
      <c r="H67" s="36"/>
      <c r="I67" s="36"/>
      <c r="J67" s="36"/>
      <c r="K67" s="36"/>
      <c r="L67" s="82">
        <f>SUM(L62:L66)-MAX(L62:L66)</f>
        <v>171</v>
      </c>
      <c r="M67" s="20" t="s">
        <v>11</v>
      </c>
    </row>
    <row r="68" spans="2:24" ht="20.100000000000001" customHeight="1" x14ac:dyDescent="0.3"/>
    <row r="69" spans="2:24" ht="20.100000000000001" customHeight="1" x14ac:dyDescent="0.3"/>
    <row r="70" spans="2:24" ht="20.100000000000001" customHeight="1" x14ac:dyDescent="0.3">
      <c r="X70" s="4"/>
    </row>
    <row r="71" spans="2:24" ht="20.100000000000001" customHeight="1" x14ac:dyDescent="0.3"/>
    <row r="72" spans="2:24" ht="20.100000000000001" customHeight="1" x14ac:dyDescent="0.3"/>
    <row r="73" spans="2:24" ht="20.100000000000001" customHeight="1" x14ac:dyDescent="0.3"/>
    <row r="74" spans="2:24" ht="20.100000000000001" customHeight="1" x14ac:dyDescent="0.3"/>
    <row r="75" spans="2:24" ht="20.100000000000001" customHeight="1" x14ac:dyDescent="0.3"/>
    <row r="76" spans="2:24" ht="20.100000000000001" customHeight="1" x14ac:dyDescent="0.3"/>
    <row r="77" spans="2:24" ht="20.100000000000001" customHeight="1" x14ac:dyDescent="0.3"/>
    <row r="78" spans="2:24" ht="20.100000000000001" customHeight="1" x14ac:dyDescent="0.3">
      <c r="X78" s="4"/>
    </row>
    <row r="79" spans="2:24" ht="20.100000000000001" customHeight="1" x14ac:dyDescent="0.3"/>
    <row r="80" spans="2:24" ht="20.100000000000001" customHeight="1" x14ac:dyDescent="0.3"/>
    <row r="81" spans="2:24" ht="20.100000000000001" customHeight="1" x14ac:dyDescent="0.3"/>
    <row r="82" spans="2:24" ht="20.100000000000001" customHeight="1" x14ac:dyDescent="0.3"/>
    <row r="83" spans="2:24" ht="20.100000000000001" customHeight="1" x14ac:dyDescent="0.3"/>
    <row r="84" spans="2:24" ht="20.100000000000001" customHeight="1" x14ac:dyDescent="0.3"/>
    <row r="85" spans="2:24" ht="20.100000000000001" customHeight="1" x14ac:dyDescent="0.3"/>
    <row r="86" spans="2:24" ht="20.100000000000001" customHeight="1" x14ac:dyDescent="0.3">
      <c r="X86" s="4"/>
    </row>
    <row r="87" spans="2:24" ht="20.100000000000001" customHeight="1" x14ac:dyDescent="0.3">
      <c r="X87"/>
    </row>
    <row r="88" spans="2:24" ht="20.100000000000001" customHeight="1" x14ac:dyDescent="0.3">
      <c r="B88"/>
      <c r="C88"/>
      <c r="D88"/>
      <c r="E88"/>
      <c r="F88"/>
      <c r="G88"/>
      <c r="X88"/>
    </row>
    <row r="89" spans="2:24" ht="20.100000000000001" customHeight="1" x14ac:dyDescent="0.3">
      <c r="X89"/>
    </row>
    <row r="90" spans="2:24" ht="20.100000000000001" customHeight="1" x14ac:dyDescent="0.3">
      <c r="X90"/>
    </row>
    <row r="91" spans="2:24" ht="20.100000000000001" customHeight="1" x14ac:dyDescent="0.3">
      <c r="X91"/>
    </row>
    <row r="92" spans="2:24" ht="20.100000000000001" customHeight="1" x14ac:dyDescent="0.3">
      <c r="X92"/>
    </row>
    <row r="93" spans="2:24" ht="20.100000000000001" customHeight="1" x14ac:dyDescent="0.3">
      <c r="X93"/>
    </row>
    <row r="94" spans="2:24" ht="20.100000000000001" customHeight="1" x14ac:dyDescent="0.3">
      <c r="X94" s="4"/>
    </row>
    <row r="95" spans="2:24" ht="20.100000000000001" customHeight="1" x14ac:dyDescent="0.3">
      <c r="X95"/>
    </row>
    <row r="96" spans="2:24" ht="20.100000000000001" customHeight="1" x14ac:dyDescent="0.3">
      <c r="X96"/>
    </row>
    <row r="97" spans="24:24" ht="20.100000000000001" customHeight="1" x14ac:dyDescent="0.3">
      <c r="X97"/>
    </row>
    <row r="98" spans="24:24" ht="20.100000000000001" customHeight="1" x14ac:dyDescent="0.3">
      <c r="X98"/>
    </row>
    <row r="99" spans="24:24" ht="20.100000000000001" customHeight="1" x14ac:dyDescent="0.3">
      <c r="X99"/>
    </row>
    <row r="100" spans="24:24" ht="20.100000000000001" customHeight="1" x14ac:dyDescent="0.3">
      <c r="X100"/>
    </row>
    <row r="101" spans="24:24" ht="20.100000000000001" customHeight="1" x14ac:dyDescent="0.3">
      <c r="X101"/>
    </row>
    <row r="102" spans="24:24" ht="20.100000000000001" customHeight="1" x14ac:dyDescent="0.3"/>
    <row r="103" spans="24:24" ht="20.100000000000001" customHeight="1" x14ac:dyDescent="0.3">
      <c r="X103" s="9"/>
    </row>
    <row r="104" spans="24:24" ht="20.100000000000001" customHeight="1" x14ac:dyDescent="0.3">
      <c r="X104" s="9"/>
    </row>
    <row r="105" spans="24:24" ht="20.100000000000001" customHeight="1" x14ac:dyDescent="0.3">
      <c r="X105" s="9"/>
    </row>
    <row r="106" spans="24:24" ht="20.100000000000001" customHeight="1" x14ac:dyDescent="0.3">
      <c r="X106" s="9"/>
    </row>
    <row r="107" spans="24:24" ht="20.100000000000001" customHeight="1" x14ac:dyDescent="0.3">
      <c r="X107" s="9"/>
    </row>
    <row r="108" spans="24:24" ht="20.100000000000001" customHeight="1" x14ac:dyDescent="0.3">
      <c r="X108" s="9"/>
    </row>
    <row r="109" spans="24:24" ht="20.100000000000001" customHeight="1" x14ac:dyDescent="0.3">
      <c r="X109" s="9"/>
    </row>
    <row r="110" spans="24:24" ht="20.100000000000001" customHeight="1" x14ac:dyDescent="0.3"/>
    <row r="111" spans="24:24" ht="20.100000000000001" customHeight="1" x14ac:dyDescent="0.3"/>
    <row r="112" spans="24:24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</sheetData>
  <mergeCells count="13">
    <mergeCell ref="B3:M3"/>
    <mergeCell ref="B2:M2"/>
    <mergeCell ref="B1:M1"/>
    <mergeCell ref="Q8:S8"/>
    <mergeCell ref="B20:D20"/>
    <mergeCell ref="Q14:S14"/>
    <mergeCell ref="Q12:S12"/>
    <mergeCell ref="Q6:S6"/>
    <mergeCell ref="Q9:S9"/>
    <mergeCell ref="Q10:S10"/>
    <mergeCell ref="Q11:S11"/>
    <mergeCell ref="Q13:S13"/>
    <mergeCell ref="Q7:S7"/>
  </mergeCells>
  <phoneticPr fontId="5" type="noConversion"/>
  <pageMargins left="0.75" right="0.75" top="1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opLeftCell="B1" workbookViewId="0">
      <selection activeCell="H10" sqref="H10"/>
    </sheetView>
  </sheetViews>
  <sheetFormatPr defaultRowHeight="15" x14ac:dyDescent="0.25"/>
  <cols>
    <col min="1" max="1" width="4.90625" bestFit="1" customWidth="1"/>
    <col min="2" max="2" width="18.1796875" customWidth="1"/>
    <col min="3" max="3" width="22.36328125" customWidth="1"/>
    <col min="4" max="4" width="5" customWidth="1"/>
    <col min="5" max="5" width="4.6328125" customWidth="1"/>
  </cols>
  <sheetData>
    <row r="1" spans="1:5" x14ac:dyDescent="0.25">
      <c r="A1" t="s">
        <v>0</v>
      </c>
      <c r="B1" t="s">
        <v>9</v>
      </c>
      <c r="C1" t="s">
        <v>28</v>
      </c>
      <c r="E1" t="s">
        <v>29</v>
      </c>
    </row>
    <row r="2" spans="1:5" x14ac:dyDescent="0.25">
      <c r="A2">
        <f>IF(Results!M6&gt;0,Results!M6,"")</f>
        <v>19</v>
      </c>
      <c r="B2" t="str">
        <f>IF(Results!L6&gt;=0,Results!B6,"")</f>
        <v>Ben Book</v>
      </c>
      <c r="C2" t="str">
        <f>IF(COUNTBLANK(B2)=1,"",Results!$B$4)</f>
        <v>Bookfield Academy</v>
      </c>
      <c r="E2">
        <f>IF(Results!L6&gt;0,Results!L6,"")</f>
        <v>45</v>
      </c>
    </row>
    <row r="3" spans="1:5" x14ac:dyDescent="0.25">
      <c r="A3">
        <f>IF(Results!M7&gt;0,Results!M7,"")</f>
        <v>35</v>
      </c>
      <c r="B3" t="str">
        <f>IF(Results!L7&gt;=0,Results!B7,"")</f>
        <v>Quinn Kaiser</v>
      </c>
      <c r="C3" t="str">
        <f>IF(COUNTBLANK(B3)=1,"",Results!$B$4)</f>
        <v>Bookfield Academy</v>
      </c>
      <c r="E3">
        <f>IF(Results!L7&gt;0,Results!L7,"")</f>
        <v>58</v>
      </c>
    </row>
    <row r="4" spans="1:5" x14ac:dyDescent="0.25">
      <c r="A4">
        <f>IF(Results!M8&gt;0,Results!M8,"")</f>
        <v>21</v>
      </c>
      <c r="B4" t="str">
        <f>IF(Results!L8&gt;=0,Results!B8,"")</f>
        <v>Albert Pangman</v>
      </c>
      <c r="C4" t="str">
        <f>IF(COUNTBLANK(B4)=1,"",Results!$B$4)</f>
        <v>Bookfield Academy</v>
      </c>
      <c r="E4">
        <f>IF(Results!L8&gt;0,Results!L8,"")</f>
        <v>47</v>
      </c>
    </row>
    <row r="5" spans="1:5" x14ac:dyDescent="0.25">
      <c r="A5">
        <f>IF(Results!M9&gt;0,Results!M9,"")</f>
        <v>33</v>
      </c>
      <c r="B5" t="str">
        <f>IF(Results!L9&gt;=0,Results!B9,"")</f>
        <v>Thomas Minix</v>
      </c>
      <c r="C5" t="str">
        <f>IF(COUNTBLANK(B5)=1,"",Results!$B$4)</f>
        <v>Bookfield Academy</v>
      </c>
      <c r="E5">
        <f>IF(Results!L9&gt;0,Results!L9,"")</f>
        <v>54</v>
      </c>
    </row>
    <row r="6" spans="1:5" x14ac:dyDescent="0.25">
      <c r="A6">
        <f>IF(Results!M10&gt;0,Results!M10,"")</f>
        <v>41</v>
      </c>
      <c r="B6" t="str">
        <f>IF(Results!L10&gt;=0,Results!B10,"")</f>
        <v>Ben Lee</v>
      </c>
      <c r="C6" t="str">
        <f>IF(COUNTBLANK(B6)=1,"",Results!$B$4)</f>
        <v>Bookfield Academy</v>
      </c>
      <c r="E6">
        <f>IF(Results!L10&gt;0,Results!L10,"")</f>
        <v>63</v>
      </c>
    </row>
    <row r="7" spans="1:5" x14ac:dyDescent="0.25">
      <c r="A7">
        <f>IF(Results!M14&gt;0,Results!M14,"")</f>
        <v>25</v>
      </c>
      <c r="B7" t="str">
        <f>IF(Results!L14&gt;=0,Results!B14,"")</f>
        <v>Will Towberman</v>
      </c>
      <c r="C7" t="str">
        <f>IF(COUNTBLANK(B7)=1,"",Results!$B$12)</f>
        <v>Heritage Christian</v>
      </c>
      <c r="E7">
        <f>IF(Results!L14&gt;0,Results!L14,"")</f>
        <v>49</v>
      </c>
    </row>
    <row r="8" spans="1:5" x14ac:dyDescent="0.25">
      <c r="A8">
        <f>IF(Results!M15&gt;0,Results!M15,"")</f>
        <v>29</v>
      </c>
      <c r="B8" t="str">
        <f>IF(Results!L15&gt;=0,Results!B15,"")</f>
        <v>Bryson Pope</v>
      </c>
      <c r="C8" t="str">
        <f>IF(COUNTBLANK(B8)=1,"",Results!$B$12)</f>
        <v>Heritage Christian</v>
      </c>
      <c r="E8">
        <f>IF(Results!L15&gt;0,Results!L15,"")</f>
        <v>51</v>
      </c>
    </row>
    <row r="9" spans="1:5" x14ac:dyDescent="0.25">
      <c r="A9">
        <f>IF(Results!M16&gt;0,Results!M16,"")</f>
        <v>1</v>
      </c>
      <c r="B9" t="str">
        <f>IF(Results!L16&gt;=0,Results!B16,"")</f>
        <v>David Eapen</v>
      </c>
      <c r="C9" t="str">
        <f>IF(COUNTBLANK(B9)=1,"",Results!$B$12)</f>
        <v>Heritage Christian</v>
      </c>
      <c r="E9" t="str">
        <f>IF(Results!L16&gt;0,Results!L16,"")</f>
        <v/>
      </c>
    </row>
    <row r="10" spans="1:5" x14ac:dyDescent="0.25">
      <c r="A10">
        <f>IF(Results!M17&gt;0,Results!M17,"")</f>
        <v>1</v>
      </c>
      <c r="B10">
        <f>IF(Results!L17&gt;=0,Results!B17,"")</f>
        <v>0</v>
      </c>
      <c r="C10" t="str">
        <f>IF(COUNTBLANK(B10)=1,"",Results!$B$12)</f>
        <v>Heritage Christian</v>
      </c>
      <c r="E10" t="str">
        <f>IF(Results!L17&gt;0,Results!L17,"")</f>
        <v/>
      </c>
    </row>
    <row r="11" spans="1:5" x14ac:dyDescent="0.25">
      <c r="A11">
        <f>IF(Results!M18&gt;0,Results!M18,"")</f>
        <v>1</v>
      </c>
      <c r="B11">
        <f>IF(Results!L18&gt;=0,Results!B18,"")</f>
        <v>0</v>
      </c>
      <c r="C11" t="str">
        <f>IF(COUNTBLANK(B11)=1,"",Results!$B$12)</f>
        <v>Heritage Christian</v>
      </c>
      <c r="E11" t="str">
        <f>IF(Results!L18&gt;0,Results!L18,"")</f>
        <v/>
      </c>
    </row>
    <row r="12" spans="1:5" x14ac:dyDescent="0.25">
      <c r="A12">
        <f>IF(Results!M22&gt;0,Results!M22,"")</f>
        <v>31</v>
      </c>
      <c r="B12" t="str">
        <f>IF(Results!L22&gt;=0,Results!B22,"")</f>
        <v>Carl Travis</v>
      </c>
      <c r="C12" t="str">
        <f>IF(COUNTBLANK(B12)=1,"",Results!$B$20)</f>
        <v>Kenosha Christian Life</v>
      </c>
      <c r="E12">
        <f>IF(Results!L22&gt;0,Results!L22,"")</f>
        <v>52</v>
      </c>
    </row>
    <row r="13" spans="1:5" x14ac:dyDescent="0.25">
      <c r="A13">
        <f>IF(Results!M23&gt;0,Results!M23,"")</f>
        <v>34</v>
      </c>
      <c r="B13" t="str">
        <f>IF(Results!L23&gt;=0,Results!B23,"")</f>
        <v>Nathan Isaacson</v>
      </c>
      <c r="C13" t="str">
        <f>IF(COUNTBLANK(B13)=1,"",Results!$B$20)</f>
        <v>Kenosha Christian Life</v>
      </c>
      <c r="E13">
        <f>IF(Results!L23&gt;0,Results!L23,"")</f>
        <v>55</v>
      </c>
    </row>
    <row r="14" spans="1:5" x14ac:dyDescent="0.25">
      <c r="A14">
        <f>IF(Results!M24&gt;0,Results!M24,"")</f>
        <v>40</v>
      </c>
      <c r="B14" t="str">
        <f>IF(Results!L24&gt;=0,Results!B24,"")</f>
        <v>Jack Cooper</v>
      </c>
      <c r="C14" t="str">
        <f>IF(COUNTBLANK(B14)=1,"",Results!$B$20)</f>
        <v>Kenosha Christian Life</v>
      </c>
      <c r="E14">
        <f>IF(Results!L24&gt;0,Results!L24,"")</f>
        <v>62</v>
      </c>
    </row>
    <row r="15" spans="1:5" x14ac:dyDescent="0.25">
      <c r="A15">
        <f>IF(Results!M25&gt;0,Results!M25,"")</f>
        <v>27</v>
      </c>
      <c r="B15" t="str">
        <f>IF(Results!L25&gt;=0,Results!B25,"")</f>
        <v>Noah Than</v>
      </c>
      <c r="C15" t="str">
        <f>IF(COUNTBLANK(B15)=1,"",Results!$B$20)</f>
        <v>Kenosha Christian Life</v>
      </c>
      <c r="E15">
        <f>IF(Results!L25&gt;0,Results!L25,"")</f>
        <v>50</v>
      </c>
    </row>
    <row r="16" spans="1:5" x14ac:dyDescent="0.25">
      <c r="A16">
        <f>IF(Results!M26&gt;0,Results!M26,"")</f>
        <v>42</v>
      </c>
      <c r="B16">
        <f>IF(Results!L26&gt;=0,Results!B26,"")</f>
        <v>0</v>
      </c>
      <c r="C16" t="str">
        <f>IF(COUNTBLANK(B16)=1,"",Results!$B$20)</f>
        <v>Kenosha Christian Life</v>
      </c>
      <c r="E16">
        <f>IF(Results!L26&gt;0,Results!L26,"")</f>
        <v>99</v>
      </c>
    </row>
    <row r="17" spans="1:5" x14ac:dyDescent="0.25">
      <c r="A17">
        <f>IF(Results!M30&gt;0,Results!M30,"")</f>
        <v>11</v>
      </c>
      <c r="B17" t="str">
        <f>IF(Results!L30&gt;=0,Results!B30,"")</f>
        <v>Alex Johnson</v>
      </c>
      <c r="C17" t="str">
        <f>IF(COUNTBLANK(B34)=1,"",Results!$B$28)</f>
        <v>Lake Country Lutheran</v>
      </c>
      <c r="E17">
        <f>IF(Results!L30&gt;0,Results!L30,"")</f>
        <v>43</v>
      </c>
    </row>
    <row r="18" spans="1:5" x14ac:dyDescent="0.25">
      <c r="A18">
        <f>IF(Results!M31&gt;0,Results!M31,"")</f>
        <v>11</v>
      </c>
      <c r="B18" t="str">
        <f>IF(Results!L31&gt;=0,Results!B31,"")</f>
        <v>Ben Schumacher</v>
      </c>
      <c r="C18" t="str">
        <f>IF(COUNTBLANK(B35)=1,"",Results!$B$28)</f>
        <v>Lake Country Lutheran</v>
      </c>
      <c r="E18">
        <f>IF(Results!L31&gt;0,Results!L31,"")</f>
        <v>43</v>
      </c>
    </row>
    <row r="19" spans="1:5" x14ac:dyDescent="0.25">
      <c r="A19">
        <f>IF(Results!M32&gt;0,Results!M32,"")</f>
        <v>13</v>
      </c>
      <c r="B19" t="str">
        <f>IF(Results!L32&gt;=0,Results!B32,"")</f>
        <v>Luke Cahalane</v>
      </c>
      <c r="C19" t="str">
        <f>IF(COUNTBLANK(B36)=1,"",Results!$B$28)</f>
        <v>Lake Country Lutheran</v>
      </c>
      <c r="E19">
        <f>IF(Results!L32&gt;0,Results!L32,"")</f>
        <v>44</v>
      </c>
    </row>
    <row r="20" spans="1:5" x14ac:dyDescent="0.25">
      <c r="A20">
        <f>IF(Results!M33&gt;0,Results!M33,"")</f>
        <v>8</v>
      </c>
      <c r="B20" t="str">
        <f>IF(Results!L33&gt;=0,Results!B33,"")</f>
        <v>Noah Eimon</v>
      </c>
      <c r="C20" t="str">
        <f>IF(COUNTBLANK(B37)=1,"",Results!$B$28)</f>
        <v>Lake Country Lutheran</v>
      </c>
      <c r="E20">
        <f>IF(Results!L33&gt;0,Results!L33,"")</f>
        <v>39</v>
      </c>
    </row>
    <row r="21" spans="1:5" x14ac:dyDescent="0.25">
      <c r="A21">
        <f>IF(Results!M34&gt;0,Results!M34,"")</f>
        <v>29</v>
      </c>
      <c r="B21" t="str">
        <f>IF(Results!L34&gt;=0,Results!B34,"")</f>
        <v>Mason Pagenkopf</v>
      </c>
      <c r="C21" t="str">
        <f>IF(COUNTBLANK(B38)=1,"",Results!$B$28)</f>
        <v>Lake Country Lutheran</v>
      </c>
      <c r="E21">
        <f>IF(Results!L34&gt;0,Results!L34,"")</f>
        <v>51</v>
      </c>
    </row>
    <row r="22" spans="1:5" x14ac:dyDescent="0.25">
      <c r="A22">
        <f>IF(Results!M38&gt;0,Results!M38,"")</f>
        <v>13</v>
      </c>
      <c r="B22" t="str">
        <f>IF(Results!L38&gt;=0,Results!B38,"")</f>
        <v>Michael Wrucke</v>
      </c>
      <c r="C22" t="str">
        <f>IF(COUNTBLANK(B$27)=1,"",Results!$B$36)</f>
        <v>Living Word Lutheran</v>
      </c>
      <c r="E22">
        <f>IF(Results!L38&gt;0,Results!L38,"")</f>
        <v>44</v>
      </c>
    </row>
    <row r="23" spans="1:5" x14ac:dyDescent="0.25">
      <c r="A23">
        <f>IF(Results!M39&gt;0,Results!M39,"")</f>
        <v>13</v>
      </c>
      <c r="B23" t="str">
        <f>IF(Results!L39&gt;=0,Results!B39,"")</f>
        <v>Caden Kriell</v>
      </c>
      <c r="C23" t="str">
        <f>IF(COUNTBLANK(B$27)=1,"",Results!$B$36)</f>
        <v>Living Word Lutheran</v>
      </c>
      <c r="E23">
        <f>IF(Results!L39&gt;0,Results!L39,"")</f>
        <v>44</v>
      </c>
    </row>
    <row r="24" spans="1:5" x14ac:dyDescent="0.25">
      <c r="A24">
        <f>IF(Results!M40&gt;0,Results!M40,"")</f>
        <v>13</v>
      </c>
      <c r="B24" t="str">
        <f>IF(Results!L40&gt;=0,Results!B40,"")</f>
        <v>Caleb Breckenfelder</v>
      </c>
      <c r="C24" t="str">
        <f>IF(COUNTBLANK(B$27)=1,"",Results!$B$36)</f>
        <v>Living Word Lutheran</v>
      </c>
      <c r="E24">
        <f>IF(Results!L40&gt;0,Results!L40,"")</f>
        <v>44</v>
      </c>
    </row>
    <row r="25" spans="1:5" x14ac:dyDescent="0.25">
      <c r="A25">
        <f>IF(Results!M41&gt;0,Results!M41,"")</f>
        <v>38</v>
      </c>
      <c r="B25" t="str">
        <f>IF(Results!L41&gt;=0,Results!B41,"")</f>
        <v>Ephraim Young</v>
      </c>
      <c r="C25" t="str">
        <f>IF(COUNTBLANK(B$27)=1,"",Results!$B$36)</f>
        <v>Living Word Lutheran</v>
      </c>
      <c r="E25">
        <f>IF(Results!L41&gt;0,Results!L41,"")</f>
        <v>61</v>
      </c>
    </row>
    <row r="26" spans="1:5" x14ac:dyDescent="0.25">
      <c r="A26">
        <f>IF(Results!M42&gt;0,Results!M42,"")</f>
        <v>31</v>
      </c>
      <c r="B26" t="str">
        <f>IF(Results!L42&gt;=0,Results!B42,"")</f>
        <v>Ethan Breckenfelder</v>
      </c>
      <c r="C26" t="str">
        <f>IF(COUNTBLANK(B$27)=1,"",Results!$B$36)</f>
        <v>Living Word Lutheran</v>
      </c>
      <c r="E26">
        <f>IF(Results!L42&gt;0,Results!L42,"")</f>
        <v>52</v>
      </c>
    </row>
    <row r="27" spans="1:5" x14ac:dyDescent="0.25">
      <c r="A27">
        <f>IF(Results!M46&gt;0,Results!M46,"")</f>
        <v>1</v>
      </c>
      <c r="B27">
        <f>IF(Results!L46&gt;=0,Results!B46,"")</f>
        <v>0</v>
      </c>
      <c r="C27" t="str">
        <f>IF(COUNTBLANK(B27)=1,"",Results!$B$44)</f>
        <v>St. Francis</v>
      </c>
      <c r="E27" t="str">
        <f>IF(Results!L46&gt;0,Results!L46,"")</f>
        <v/>
      </c>
    </row>
    <row r="28" spans="1:5" x14ac:dyDescent="0.25">
      <c r="A28">
        <f>IF(Results!M47&gt;0,Results!M47,"")</f>
        <v>38</v>
      </c>
      <c r="B28" t="str">
        <f>IF(Results!L47&gt;=0,Results!B47,"")</f>
        <v>Alex Krowski</v>
      </c>
      <c r="C28" t="str">
        <f>IF(COUNTBLANK(B28)=1,"",Results!$B$44)</f>
        <v>St. Francis</v>
      </c>
      <c r="E28">
        <f>IF(Results!L47&gt;0,Results!L47,"")</f>
        <v>61</v>
      </c>
    </row>
    <row r="29" spans="1:5" x14ac:dyDescent="0.25">
      <c r="A29">
        <f>IF(Results!M48&gt;0,Results!M48,"")</f>
        <v>36</v>
      </c>
      <c r="B29" t="str">
        <f>IF(Results!L48&gt;=0,Results!B48,"")</f>
        <v>Matt Cieczka</v>
      </c>
      <c r="C29" t="str">
        <f>IF(COUNTBLANK(B29)=1,"",Results!$B$44)</f>
        <v>St. Francis</v>
      </c>
      <c r="E29">
        <f>IF(Results!L48&gt;0,Results!L48,"")</f>
        <v>59</v>
      </c>
    </row>
    <row r="30" spans="1:5" x14ac:dyDescent="0.25">
      <c r="A30">
        <f>IF(Results!M49&gt;0,Results!M49,"")</f>
        <v>1</v>
      </c>
      <c r="B30">
        <f>IF(Results!L49&gt;=0,Results!B49,"")</f>
        <v>0</v>
      </c>
      <c r="C30" t="str">
        <f>IF(COUNTBLANK(B30)=1,"",Results!$B$44)</f>
        <v>St. Francis</v>
      </c>
      <c r="E30" t="str">
        <f>IF(Results!L49&gt;0,Results!L49,"")</f>
        <v/>
      </c>
    </row>
    <row r="31" spans="1:5" x14ac:dyDescent="0.25">
      <c r="A31">
        <f>IF(Results!M50&gt;0,Results!M50,"")</f>
        <v>1</v>
      </c>
      <c r="B31">
        <f>IF(Results!L50&gt;=0,Results!B50,"")</f>
        <v>0</v>
      </c>
      <c r="C31" t="str">
        <f>IF(COUNTBLANK(B31)=1,"",Results!$B$44)</f>
        <v>St. Francis</v>
      </c>
      <c r="E31" t="str">
        <f>IF(Results!L50&gt;0,Results!L50,"")</f>
        <v/>
      </c>
    </row>
    <row r="32" spans="1:5" x14ac:dyDescent="0.25">
      <c r="A32">
        <f>IF(Results!M54&gt;0,Results!M54,"")</f>
        <v>7</v>
      </c>
      <c r="B32" t="str">
        <f>IF(Results!L54&gt;=0,Results!B54,"")</f>
        <v>Gabriel Fernandez</v>
      </c>
      <c r="C32" t="str">
        <f>IF(COUNTBLANK(B32)=1,"",Results!$B$52)</f>
        <v>St. John's Northwestern</v>
      </c>
      <c r="E32">
        <f>IF(Results!L54&gt;0,Results!L54,"")</f>
        <v>37</v>
      </c>
    </row>
    <row r="33" spans="1:5" x14ac:dyDescent="0.25">
      <c r="A33">
        <f>IF(Results!M55&gt;0,Results!M55,"")</f>
        <v>23</v>
      </c>
      <c r="B33" t="str">
        <f>IF(Results!L55&gt;=0,Results!B55,"")</f>
        <v>Andrew Nelson</v>
      </c>
      <c r="C33" t="str">
        <f>IF(COUNTBLANK(B33)=1,"",Results!$B$52)</f>
        <v>St. John's Northwestern</v>
      </c>
      <c r="E33">
        <f>IF(Results!L55&gt;0,Results!L55,"")</f>
        <v>48</v>
      </c>
    </row>
    <row r="34" spans="1:5" x14ac:dyDescent="0.25">
      <c r="A34">
        <f>IF(Results!M56&gt;0,Results!M56,"")</f>
        <v>27</v>
      </c>
      <c r="B34" t="str">
        <f>IF(Results!L56&gt;=0,Results!B56,"")</f>
        <v>Jose Marie Cota</v>
      </c>
      <c r="C34" t="str">
        <f>IF(COUNTBLANK(B34)=1,"",Results!$B$52)</f>
        <v>St. John's Northwestern</v>
      </c>
      <c r="E34">
        <f>IF(Results!L56&gt;0,Results!L56,"")</f>
        <v>50</v>
      </c>
    </row>
    <row r="35" spans="1:5" x14ac:dyDescent="0.25">
      <c r="A35">
        <f>IF(Results!M57&gt;0,Results!M57,"")</f>
        <v>23</v>
      </c>
      <c r="B35" t="str">
        <f>IF(Results!L57&gt;=0,Results!B57,"")</f>
        <v>Pablo Rodriguez</v>
      </c>
      <c r="C35" t="str">
        <f>IF(COUNTBLANK(B35)=1,"",Results!$B$52)</f>
        <v>St. John's Northwestern</v>
      </c>
      <c r="E35">
        <f>IF(Results!L57&gt;0,Results!L57,"")</f>
        <v>48</v>
      </c>
    </row>
    <row r="36" spans="1:5" x14ac:dyDescent="0.25">
      <c r="A36">
        <f>IF(Results!M58&gt;0,Results!M58,"")</f>
        <v>21</v>
      </c>
      <c r="B36" t="str">
        <f>IF(Results!L58&gt;=0,Results!B58,"")</f>
        <v>Juan Pablo Prieto</v>
      </c>
      <c r="C36" t="str">
        <f>IF(COUNTBLANK(B36)=1,"",Results!$B$52)</f>
        <v>St. John's Northwestern</v>
      </c>
      <c r="E36">
        <f>IF(Results!L58&gt;0,Results!L58,"")</f>
        <v>47</v>
      </c>
    </row>
    <row r="37" spans="1:5" x14ac:dyDescent="0.25">
      <c r="A37">
        <f>IF(Results!M62&gt;0,Results!M62,"")</f>
        <v>13</v>
      </c>
      <c r="B37" t="str">
        <f>IF(Results!L62&gt;=0,Results!B62,"")</f>
        <v>Owen Gardner</v>
      </c>
      <c r="C37" t="str">
        <f>IF(COUNTBLANK(B37)=1,"",Results!$B$60)</f>
        <v>University School</v>
      </c>
      <c r="E37">
        <f>IF(Results!L62&gt;0,Results!L62,"")</f>
        <v>44</v>
      </c>
    </row>
    <row r="38" spans="1:5" x14ac:dyDescent="0.25">
      <c r="A38">
        <f>IF(Results!M63&gt;0,Results!M63,"")</f>
        <v>9</v>
      </c>
      <c r="B38" t="str">
        <f>IF(Results!L63&gt;=0,Results!B63,"")</f>
        <v>Charlie Darrow</v>
      </c>
      <c r="C38" t="str">
        <f>IF(COUNTBLANK(B38)=1,"",Results!$B$60)</f>
        <v>University School</v>
      </c>
      <c r="E38">
        <f>IF(Results!L63&gt;0,Results!L63,"")</f>
        <v>41</v>
      </c>
    </row>
    <row r="39" spans="1:5" x14ac:dyDescent="0.25">
      <c r="A39">
        <f>IF(Results!M64&gt;0,Results!M64,"")</f>
        <v>13</v>
      </c>
      <c r="B39" t="str">
        <f>IF(Results!L64&gt;=0,Results!B64,"")</f>
        <v>Michael Kennedy</v>
      </c>
      <c r="C39" t="str">
        <f>IF(COUNTBLANK(B39)=1,"",Results!$B$60)</f>
        <v>University School</v>
      </c>
      <c r="E39">
        <f>IF(Results!L64&gt;0,Results!L64,"")</f>
        <v>44</v>
      </c>
    </row>
    <row r="40" spans="1:5" x14ac:dyDescent="0.25">
      <c r="A40">
        <f>IF(Results!M65&gt;0,Results!M65,"")</f>
        <v>10</v>
      </c>
      <c r="B40" t="str">
        <f>IF(Results!L65&gt;=0,Results!B65,"")</f>
        <v>Emery Endres</v>
      </c>
      <c r="C40" t="str">
        <f>IF(COUNTBLANK(B40)=1,"",Results!$B$60)</f>
        <v>University School</v>
      </c>
      <c r="E40">
        <f>IF(Results!L65&gt;0,Results!L65,"")</f>
        <v>42</v>
      </c>
    </row>
    <row r="41" spans="1:5" x14ac:dyDescent="0.25">
      <c r="A41">
        <f>IF(Results!M66&gt;0,Results!M66,"")</f>
        <v>19</v>
      </c>
      <c r="B41" t="str">
        <f>IF(Results!L66&gt;=0,Results!B66,"")</f>
        <v>Sullivan Mellowes</v>
      </c>
      <c r="C41" t="str">
        <f>IF(COUNTBLANK(B41)=1,"",Results!$B$60)</f>
        <v>University School</v>
      </c>
      <c r="E41">
        <f>IF(Results!L66&gt;0,Results!L66,"")</f>
        <v>45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Individuals</vt:lpstr>
    </vt:vector>
  </TitlesOfParts>
  <Company>TSAB Consulting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W. Slocum</dc:creator>
  <cp:lastModifiedBy>Tom</cp:lastModifiedBy>
  <cp:lastPrinted>2015-04-16T00:43:53Z</cp:lastPrinted>
  <dcterms:created xsi:type="dcterms:W3CDTF">2006-05-15T21:04:13Z</dcterms:created>
  <dcterms:modified xsi:type="dcterms:W3CDTF">2022-04-26T23:09:44Z</dcterms:modified>
</cp:coreProperties>
</file>