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1600" windowHeight="10890" activeTab="0"/>
  </bookViews>
  <sheets>
    <sheet name="Overall" sheetId="1" r:id="rId1"/>
    <sheet name="Ranked" sheetId="2" r:id="rId2"/>
    <sheet name="Points Ranked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<sst xmlns="http://schemas.openxmlformats.org/spreadsheetml/2006/main" count="61" uniqueCount="47">
  <si>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#</t>
  </si>
  <si>
    <t>out</t>
  </si>
  <si>
    <t>in</t>
  </si>
  <si>
    <t>score</t>
  </si>
  <si>
    <t>tot</t>
  </si>
  <si>
    <t>AQUINAS</t>
  </si>
  <si>
    <t>HOLMEN</t>
  </si>
  <si>
    <t>ONALASKA</t>
  </si>
  <si>
    <t>SPARTA</t>
  </si>
  <si>
    <t>TOMAH</t>
  </si>
  <si>
    <t>School/Player/Year</t>
  </si>
  <si>
    <t>School-Player (Year)</t>
  </si>
  <si>
    <t>Rank</t>
  </si>
  <si>
    <t>Spa-</t>
  </si>
  <si>
    <t>Earned Pts</t>
  </si>
  <si>
    <t>Points</t>
  </si>
  <si>
    <t>MVC Conference Championships @ Viroqua 9/21/2020</t>
  </si>
  <si>
    <t>par</t>
  </si>
  <si>
    <t>Spa- Chloe Hoff</t>
  </si>
  <si>
    <t>Spa- Paige Winterton</t>
  </si>
  <si>
    <t>Spa- Olivia Vieth</t>
  </si>
  <si>
    <t>Spa- Taylor Cook</t>
  </si>
  <si>
    <t>Spa- Ellie Kowitz</t>
  </si>
  <si>
    <t>Aqu- Alexis Smith</t>
  </si>
  <si>
    <t>Aqu- Payton Kudron</t>
  </si>
  <si>
    <t>Aqu- Mary Riley</t>
  </si>
  <si>
    <t>Aqu- Emma Miller</t>
  </si>
  <si>
    <t>Aqu- Lizzie Wintheiser</t>
  </si>
  <si>
    <t>Aqu- Amina Rabindra</t>
  </si>
  <si>
    <t>Hol- Emily Nelson</t>
  </si>
  <si>
    <t>Hol- Brianna Senn</t>
  </si>
  <si>
    <t>Hol- Trinity Hostman</t>
  </si>
  <si>
    <t>Hol- Madison Wheeler</t>
  </si>
  <si>
    <t>Hol- Megan Hefti</t>
  </si>
  <si>
    <t>Hol- Morgan Gunderson</t>
  </si>
  <si>
    <t>Ona- Allison Balduzzi</t>
  </si>
  <si>
    <t>Ona- Kiya Bronston</t>
  </si>
  <si>
    <t>Ona- Malia McGarry</t>
  </si>
  <si>
    <t>Ona- Amber Nguyen</t>
  </si>
  <si>
    <t>Ona- Lily Tobert</t>
  </si>
  <si>
    <t xml:space="preserve">Ona- Natalie Schrender </t>
  </si>
  <si>
    <t>Tom- Brin Neumann</t>
  </si>
  <si>
    <t>Tom- Sophie Pokela</t>
  </si>
  <si>
    <t>Tom- Amelia Zingler</t>
  </si>
  <si>
    <t>Tom- Jayda Zhu</t>
  </si>
  <si>
    <t>Tom- Hannah Zhu</t>
  </si>
  <si>
    <t>Tom- Amelia Schanhofer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</si>
</sst>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 Narrow"/>
      <family val="0"/>
    </font>
    <font>
      <b/>
      <sz val="9"/>
      <name val="Arial Narrow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63"/>
      <name val="Arial"/>
      <family val="2"/>
    </font>
    <font>
      <sz val="8"/>
      <color indexed="10"/>
      <name val="Arial"/>
      <family val="2"/>
    </font>
    <font>
      <b/>
      <sz val="16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="166" zoomScaleNormal="166" zoomScalePageLayoutView="0" workbookViewId="0" topLeftCell="A25">
      <selection activeCell="Z30" sqref="Z27:Z30"/>
    </sheetView>
  </sheetViews>
  <sheetFormatPr defaultColWidth="10.875" defaultRowHeight="12"/>
  <cols>
    <col min="1" max="1" width="1.75390625" style="3" customWidth="1"/>
    <col min="2" max="2" width="24.00390625" style="2" customWidth="1"/>
    <col min="3" max="4" width="2.375" style="2" bestFit="1" customWidth="1"/>
    <col min="5" max="7" width="2.375" style="2" customWidth="1"/>
    <col min="8" max="10" width="2.375" style="2" bestFit="1" customWidth="1"/>
    <col min="11" max="11" width="2.375" style="2" customWidth="1"/>
    <col min="12" max="12" width="4.125" style="3" bestFit="1" customWidth="1"/>
    <col min="13" max="21" width="2.375" style="3" customWidth="1"/>
    <col min="22" max="22" width="2.375" style="2" customWidth="1"/>
    <col min="23" max="24" width="3.875" style="4" customWidth="1"/>
    <col min="25" max="25" width="4.375" style="2" customWidth="1"/>
    <col min="26" max="26" width="24.00390625" style="2" customWidth="1"/>
    <col min="27" max="27" width="5.25390625" style="2" customWidth="1"/>
    <col min="28" max="28" width="4.25390625" style="2" customWidth="1"/>
    <col min="29" max="16384" width="10.875" style="2" customWidth="1"/>
  </cols>
  <sheetData>
    <row r="1" spans="1:27" ht="11.25">
      <c r="A1" s="21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7"/>
      <c r="X1" s="7"/>
      <c r="Y1" s="5"/>
      <c r="Z1" s="5"/>
      <c r="AA1" s="5"/>
    </row>
    <row r="2" spans="1:27" ht="11.2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7"/>
      <c r="X2" s="7"/>
      <c r="Y2" s="5"/>
      <c r="Z2" s="5"/>
      <c r="AA2" s="5"/>
    </row>
    <row r="3" spans="1:27" ht="7.5" customHeight="1">
      <c r="A3" s="11"/>
      <c r="B3" s="5" t="s">
        <v>17</v>
      </c>
      <c r="C3" s="5">
        <v>4</v>
      </c>
      <c r="D3" s="5">
        <v>5</v>
      </c>
      <c r="E3" s="5">
        <v>4</v>
      </c>
      <c r="F3" s="5">
        <v>4</v>
      </c>
      <c r="G3" s="5">
        <v>3</v>
      </c>
      <c r="H3" s="5">
        <v>4</v>
      </c>
      <c r="I3" s="5">
        <v>4</v>
      </c>
      <c r="J3" s="5">
        <v>5</v>
      </c>
      <c r="K3" s="5">
        <v>4</v>
      </c>
      <c r="L3" s="6">
        <v>37</v>
      </c>
      <c r="M3" s="6">
        <v>3</v>
      </c>
      <c r="N3" s="6">
        <v>5</v>
      </c>
      <c r="O3" s="6">
        <v>4</v>
      </c>
      <c r="P3" s="6">
        <v>3</v>
      </c>
      <c r="Q3" s="6">
        <v>4</v>
      </c>
      <c r="R3" s="6">
        <v>3</v>
      </c>
      <c r="S3" s="6">
        <v>4</v>
      </c>
      <c r="T3" s="6">
        <v>5</v>
      </c>
      <c r="U3" s="6">
        <v>4</v>
      </c>
      <c r="V3" s="5">
        <v>35</v>
      </c>
      <c r="W3" s="7">
        <v>72</v>
      </c>
      <c r="X3" s="7"/>
      <c r="Y3" s="5"/>
      <c r="Z3" s="5"/>
      <c r="AA3" s="5"/>
    </row>
    <row r="4" spans="1:27" ht="11.25">
      <c r="A4" s="1" t="s">
        <v>0</v>
      </c>
      <c r="B4" s="8" t="s">
        <v>10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1" t="s">
        <v>1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 t="s">
        <v>2</v>
      </c>
      <c r="W4" s="1" t="s">
        <v>4</v>
      </c>
      <c r="X4" s="1"/>
      <c r="Y4" s="9" t="s">
        <v>12</v>
      </c>
      <c r="Z4" s="9" t="s">
        <v>11</v>
      </c>
      <c r="AA4" s="10" t="s">
        <v>3</v>
      </c>
    </row>
    <row r="5" spans="1:34" ht="11.25">
      <c r="A5" s="1">
        <v>1</v>
      </c>
      <c r="B5" s="5" t="s">
        <v>23</v>
      </c>
      <c r="C5" s="5">
        <v>6</v>
      </c>
      <c r="D5" s="5">
        <v>7</v>
      </c>
      <c r="E5" s="5">
        <v>6</v>
      </c>
      <c r="F5" s="5">
        <v>6</v>
      </c>
      <c r="G5" s="5">
        <v>5</v>
      </c>
      <c r="H5" s="5">
        <v>6</v>
      </c>
      <c r="I5" s="5">
        <v>5</v>
      </c>
      <c r="J5" s="5">
        <v>9</v>
      </c>
      <c r="K5" s="5">
        <v>5</v>
      </c>
      <c r="L5" s="1">
        <f aca="true" t="shared" si="0" ref="L5:L10">SUM(C5:K5)</f>
        <v>55</v>
      </c>
      <c r="M5" s="6">
        <v>5</v>
      </c>
      <c r="N5" s="6">
        <v>7</v>
      </c>
      <c r="O5" s="6">
        <v>5</v>
      </c>
      <c r="P5" s="6">
        <v>4</v>
      </c>
      <c r="Q5" s="6">
        <v>6</v>
      </c>
      <c r="R5" s="6">
        <v>4</v>
      </c>
      <c r="S5" s="6">
        <v>5</v>
      </c>
      <c r="T5" s="6">
        <v>5</v>
      </c>
      <c r="U5" s="6">
        <v>5</v>
      </c>
      <c r="V5" s="1">
        <f aca="true" t="shared" si="1" ref="V5:V10">SUM(M5:U5)</f>
        <v>46</v>
      </c>
      <c r="W5" s="1">
        <f aca="true" t="shared" si="2" ref="W5:W10">IF(AND(L5&gt;0,V5&gt;0),SUM(L5+V5),"")</f>
        <v>101</v>
      </c>
      <c r="X5" s="1"/>
      <c r="Y5" s="12" t="e">
        <f aca="true" t="shared" si="3" ref="Y5:Y10">IF(AA5&lt;&gt;"",(RANK(AA5,$AA$5:$AA$51,1)),"")</f>
        <v>#REF!</v>
      </c>
      <c r="Z5" s="5" t="str">
        <f aca="true" t="shared" si="4" ref="Z5:Z11">B5</f>
        <v>Aqu- Alexis Smith</v>
      </c>
      <c r="AA5" s="1">
        <f aca="true" t="shared" si="5" ref="AA5:AA11">W5</f>
        <v>101</v>
      </c>
      <c r="AG5" s="2" t="str">
        <f>Z11</f>
        <v>AQUINAS</v>
      </c>
      <c r="AH5" s="14">
        <f>W11</f>
        <v>441</v>
      </c>
    </row>
    <row r="6" spans="1:34" ht="11.25">
      <c r="A6" s="1">
        <v>2</v>
      </c>
      <c r="B6" s="5" t="s">
        <v>24</v>
      </c>
      <c r="C6" s="5">
        <v>5</v>
      </c>
      <c r="D6" s="5">
        <v>8</v>
      </c>
      <c r="E6" s="5">
        <v>9</v>
      </c>
      <c r="F6" s="5">
        <v>6</v>
      </c>
      <c r="G6" s="5">
        <v>4</v>
      </c>
      <c r="H6" s="5">
        <v>7</v>
      </c>
      <c r="I6" s="5">
        <v>6</v>
      </c>
      <c r="J6" s="5">
        <v>9</v>
      </c>
      <c r="K6" s="5">
        <v>9</v>
      </c>
      <c r="L6" s="1">
        <f t="shared" si="0"/>
        <v>63</v>
      </c>
      <c r="M6" s="6">
        <v>5</v>
      </c>
      <c r="N6" s="6">
        <v>7</v>
      </c>
      <c r="O6" s="6">
        <v>7</v>
      </c>
      <c r="P6" s="6">
        <v>4</v>
      </c>
      <c r="Q6" s="6">
        <v>7</v>
      </c>
      <c r="R6" s="6">
        <v>5</v>
      </c>
      <c r="S6" s="6">
        <v>7</v>
      </c>
      <c r="T6" s="6">
        <v>7</v>
      </c>
      <c r="U6" s="6">
        <v>8</v>
      </c>
      <c r="V6" s="1">
        <f t="shared" si="1"/>
        <v>57</v>
      </c>
      <c r="W6" s="1">
        <f t="shared" si="2"/>
        <v>120</v>
      </c>
      <c r="X6" s="1"/>
      <c r="Y6" s="12" t="e">
        <f t="shared" si="3"/>
        <v>#REF!</v>
      </c>
      <c r="Z6" s="5" t="str">
        <f t="shared" si="4"/>
        <v>Aqu- Payton Kudron</v>
      </c>
      <c r="AA6" s="1">
        <f t="shared" si="5"/>
        <v>120</v>
      </c>
      <c r="AG6" s="2" t="str">
        <f>Z19</f>
        <v>HOLMEN</v>
      </c>
      <c r="AH6" s="14">
        <f>W19</f>
        <v>416</v>
      </c>
    </row>
    <row r="7" spans="1:34" ht="11.25">
      <c r="A7" s="1">
        <v>3</v>
      </c>
      <c r="B7" s="5" t="s">
        <v>25</v>
      </c>
      <c r="C7" s="5">
        <v>5</v>
      </c>
      <c r="D7" s="5">
        <v>8</v>
      </c>
      <c r="E7" s="5">
        <v>8</v>
      </c>
      <c r="F7" s="5">
        <v>7</v>
      </c>
      <c r="G7" s="5">
        <v>6</v>
      </c>
      <c r="H7" s="5">
        <v>8</v>
      </c>
      <c r="I7" s="5">
        <v>6</v>
      </c>
      <c r="J7" s="5">
        <v>7</v>
      </c>
      <c r="K7" s="5">
        <v>7</v>
      </c>
      <c r="L7" s="1">
        <f t="shared" si="0"/>
        <v>62</v>
      </c>
      <c r="M7" s="6">
        <v>6</v>
      </c>
      <c r="N7" s="6">
        <v>6</v>
      </c>
      <c r="O7" s="6">
        <v>6</v>
      </c>
      <c r="P7" s="6">
        <v>4</v>
      </c>
      <c r="Q7" s="6">
        <v>8</v>
      </c>
      <c r="R7" s="6">
        <v>8</v>
      </c>
      <c r="S7" s="6">
        <v>7</v>
      </c>
      <c r="T7" s="6">
        <v>7</v>
      </c>
      <c r="U7" s="6">
        <v>6</v>
      </c>
      <c r="V7" s="1">
        <f t="shared" si="1"/>
        <v>58</v>
      </c>
      <c r="W7" s="1">
        <f t="shared" si="2"/>
        <v>120</v>
      </c>
      <c r="X7" s="1"/>
      <c r="Y7" s="12" t="e">
        <f t="shared" si="3"/>
        <v>#REF!</v>
      </c>
      <c r="Z7" s="5" t="str">
        <f t="shared" si="4"/>
        <v>Aqu- Mary Riley</v>
      </c>
      <c r="AA7" s="1">
        <f t="shared" si="5"/>
        <v>120</v>
      </c>
      <c r="AG7" s="2" t="e">
        <f>#REF!</f>
        <v>#REF!</v>
      </c>
      <c r="AH7" s="14" t="e">
        <f>#REF!</f>
        <v>#REF!</v>
      </c>
    </row>
    <row r="8" spans="1:34" ht="11.25">
      <c r="A8" s="1">
        <v>4</v>
      </c>
      <c r="B8" s="5" t="s">
        <v>26</v>
      </c>
      <c r="C8" s="5">
        <v>5</v>
      </c>
      <c r="D8" s="5">
        <v>7</v>
      </c>
      <c r="E8" s="5">
        <v>9</v>
      </c>
      <c r="F8" s="5">
        <v>6</v>
      </c>
      <c r="G8" s="5">
        <v>6</v>
      </c>
      <c r="H8" s="5">
        <v>8</v>
      </c>
      <c r="I8" s="5">
        <v>7</v>
      </c>
      <c r="J8" s="5">
        <v>11</v>
      </c>
      <c r="K8" s="5">
        <v>3</v>
      </c>
      <c r="L8" s="1">
        <f t="shared" si="0"/>
        <v>62</v>
      </c>
      <c r="M8" s="6">
        <v>7</v>
      </c>
      <c r="N8" s="6">
        <v>7</v>
      </c>
      <c r="O8" s="6">
        <v>7</v>
      </c>
      <c r="P8" s="6">
        <v>4</v>
      </c>
      <c r="Q8" s="6">
        <v>8</v>
      </c>
      <c r="R8" s="6">
        <v>4</v>
      </c>
      <c r="S8" s="6">
        <v>6</v>
      </c>
      <c r="T8" s="6">
        <v>5</v>
      </c>
      <c r="U8" s="6">
        <v>6</v>
      </c>
      <c r="V8" s="1">
        <f t="shared" si="1"/>
        <v>54</v>
      </c>
      <c r="W8" s="1">
        <f t="shared" si="2"/>
        <v>116</v>
      </c>
      <c r="X8" s="1"/>
      <c r="Y8" s="12" t="e">
        <f t="shared" si="3"/>
        <v>#REF!</v>
      </c>
      <c r="Z8" s="5" t="str">
        <f t="shared" si="4"/>
        <v>Aqu- Emma Miller</v>
      </c>
      <c r="AA8" s="1">
        <f t="shared" si="5"/>
        <v>116</v>
      </c>
      <c r="AG8" s="2" t="str">
        <f>Z27</f>
        <v>ONALASKA</v>
      </c>
      <c r="AH8" s="14">
        <f>W27</f>
        <v>341</v>
      </c>
    </row>
    <row r="9" spans="1:34" ht="11.25">
      <c r="A9" s="1">
        <v>5</v>
      </c>
      <c r="B9" s="5" t="s">
        <v>27</v>
      </c>
      <c r="C9" s="5">
        <v>5</v>
      </c>
      <c r="D9" s="5">
        <v>8</v>
      </c>
      <c r="E9" s="5">
        <v>6</v>
      </c>
      <c r="F9" s="5">
        <v>6</v>
      </c>
      <c r="G9" s="5">
        <v>7</v>
      </c>
      <c r="H9" s="5">
        <v>8</v>
      </c>
      <c r="I9" s="5">
        <v>9</v>
      </c>
      <c r="J9" s="5">
        <v>8</v>
      </c>
      <c r="K9" s="5">
        <v>5</v>
      </c>
      <c r="L9" s="1">
        <f t="shared" si="0"/>
        <v>62</v>
      </c>
      <c r="M9" s="6">
        <v>5</v>
      </c>
      <c r="N9" s="6">
        <v>6</v>
      </c>
      <c r="O9" s="6">
        <v>7</v>
      </c>
      <c r="P9" s="6">
        <v>5</v>
      </c>
      <c r="Q9" s="6">
        <v>6</v>
      </c>
      <c r="R9" s="6">
        <v>5</v>
      </c>
      <c r="S9" s="6">
        <v>3</v>
      </c>
      <c r="T9" s="6">
        <v>7</v>
      </c>
      <c r="U9" s="6">
        <v>8</v>
      </c>
      <c r="V9" s="1">
        <f t="shared" si="1"/>
        <v>52</v>
      </c>
      <c r="W9" s="1">
        <f t="shared" si="2"/>
        <v>114</v>
      </c>
      <c r="X9" s="1"/>
      <c r="Y9" s="12" t="e">
        <f t="shared" si="3"/>
        <v>#REF!</v>
      </c>
      <c r="Z9" s="5" t="str">
        <f t="shared" si="4"/>
        <v>Aqu- Lizzie Wintheiser</v>
      </c>
      <c r="AA9" s="1">
        <f t="shared" si="5"/>
        <v>114</v>
      </c>
      <c r="AG9" s="2" t="str">
        <f>Z35</f>
        <v>SPARTA</v>
      </c>
      <c r="AH9" s="14">
        <f>W35</f>
        <v>444</v>
      </c>
    </row>
    <row r="10" spans="1:34" ht="11.25">
      <c r="A10" s="1">
        <v>6</v>
      </c>
      <c r="B10" s="5" t="s">
        <v>28</v>
      </c>
      <c r="C10" s="5">
        <v>6</v>
      </c>
      <c r="D10" s="5">
        <v>6</v>
      </c>
      <c r="E10" s="5">
        <v>5</v>
      </c>
      <c r="F10" s="5">
        <v>8</v>
      </c>
      <c r="G10" s="5">
        <v>5</v>
      </c>
      <c r="H10" s="5">
        <v>7</v>
      </c>
      <c r="I10" s="5">
        <v>5</v>
      </c>
      <c r="J10" s="5">
        <v>7</v>
      </c>
      <c r="K10" s="5">
        <v>8</v>
      </c>
      <c r="L10" s="1">
        <f t="shared" si="0"/>
        <v>57</v>
      </c>
      <c r="M10" s="6">
        <v>6</v>
      </c>
      <c r="N10" s="6">
        <v>6</v>
      </c>
      <c r="O10" s="6">
        <v>6</v>
      </c>
      <c r="P10" s="6">
        <v>5</v>
      </c>
      <c r="Q10" s="6">
        <v>7</v>
      </c>
      <c r="R10" s="6">
        <v>5</v>
      </c>
      <c r="S10" s="6">
        <v>5</v>
      </c>
      <c r="T10" s="6">
        <v>7</v>
      </c>
      <c r="U10" s="6">
        <v>6</v>
      </c>
      <c r="V10" s="1">
        <f t="shared" si="1"/>
        <v>53</v>
      </c>
      <c r="W10" s="1">
        <f t="shared" si="2"/>
        <v>110</v>
      </c>
      <c r="X10" s="1"/>
      <c r="Y10" s="12" t="e">
        <f t="shared" si="3"/>
        <v>#REF!</v>
      </c>
      <c r="Z10" s="5" t="str">
        <f>B10</f>
        <v>Aqu- Amina Rabindra</v>
      </c>
      <c r="AA10" s="1">
        <f>W10</f>
        <v>110</v>
      </c>
      <c r="AH10" s="14"/>
    </row>
    <row r="11" spans="1:34" ht="11.25">
      <c r="A11" s="1"/>
      <c r="B11" s="7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1"/>
      <c r="M11" s="6"/>
      <c r="N11" s="6"/>
      <c r="O11" s="6"/>
      <c r="P11" s="6"/>
      <c r="Q11" s="6"/>
      <c r="R11" s="6"/>
      <c r="S11" s="6"/>
      <c r="T11" s="6"/>
      <c r="U11" s="6"/>
      <c r="V11" s="1"/>
      <c r="W11" s="1">
        <f>IF(AND(L5&gt;0,L6&gt;0,L7&gt;0,L8&gt;0,L9&gt;0,L10&gt;0,V5&gt;0,V6&gt;0,V7&gt;0,V8&gt;0,V9&gt;0,V10&gt;0),SUM(W5:W10)-LARGE(W5:W10,1)-LARGE(W5:W10,2),"Inc")</f>
        <v>441</v>
      </c>
      <c r="X11" s="1"/>
      <c r="Y11" s="13" t="e">
        <f>IF(AA11&lt;&gt;"Inc",(RANK(AA11,$AH$5:$AH$11,1)),"")</f>
        <v>#REF!</v>
      </c>
      <c r="Z11" s="7" t="str">
        <f t="shared" si="4"/>
        <v>AQUINAS</v>
      </c>
      <c r="AA11" s="1">
        <f t="shared" si="5"/>
        <v>441</v>
      </c>
      <c r="AG11" s="2" t="str">
        <f>Z43</f>
        <v>TOMAH</v>
      </c>
      <c r="AH11" s="14">
        <f>W43</f>
        <v>335</v>
      </c>
    </row>
    <row r="12" spans="1:27" ht="11.25">
      <c r="A12" s="1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5">
        <v>6</v>
      </c>
      <c r="I12" s="5">
        <v>7</v>
      </c>
      <c r="J12" s="5">
        <v>8</v>
      </c>
      <c r="K12" s="5">
        <v>9</v>
      </c>
      <c r="L12" s="1" t="s">
        <v>1</v>
      </c>
      <c r="M12" s="6">
        <v>10</v>
      </c>
      <c r="N12" s="6">
        <v>11</v>
      </c>
      <c r="O12" s="6">
        <v>12</v>
      </c>
      <c r="P12" s="6">
        <v>13</v>
      </c>
      <c r="Q12" s="6">
        <v>14</v>
      </c>
      <c r="R12" s="6">
        <v>15</v>
      </c>
      <c r="S12" s="6">
        <v>16</v>
      </c>
      <c r="T12" s="6">
        <v>17</v>
      </c>
      <c r="U12" s="6">
        <v>18</v>
      </c>
      <c r="V12" s="1" t="s">
        <v>2</v>
      </c>
      <c r="W12" s="1" t="s">
        <v>4</v>
      </c>
      <c r="X12" s="1"/>
      <c r="Y12" s="1"/>
      <c r="Z12" s="5"/>
      <c r="AA12" s="1"/>
    </row>
    <row r="13" spans="1:27" ht="11.25">
      <c r="A13" s="1">
        <v>1</v>
      </c>
      <c r="B13" s="5" t="s">
        <v>29</v>
      </c>
      <c r="C13" s="5">
        <v>5</v>
      </c>
      <c r="D13" s="5">
        <v>7</v>
      </c>
      <c r="E13" s="5">
        <v>6</v>
      </c>
      <c r="F13" s="5">
        <v>6</v>
      </c>
      <c r="G13" s="5">
        <v>5</v>
      </c>
      <c r="H13" s="5">
        <v>7</v>
      </c>
      <c r="I13" s="5">
        <v>8</v>
      </c>
      <c r="J13" s="5">
        <v>6</v>
      </c>
      <c r="K13" s="5">
        <v>5</v>
      </c>
      <c r="L13" s="1">
        <f aca="true" t="shared" si="6" ref="L13:L18">SUM(C13:K13)</f>
        <v>55</v>
      </c>
      <c r="M13" s="6">
        <v>5</v>
      </c>
      <c r="N13" s="6">
        <v>5</v>
      </c>
      <c r="O13" s="6">
        <v>5</v>
      </c>
      <c r="P13" s="6">
        <v>4</v>
      </c>
      <c r="Q13" s="6">
        <v>6</v>
      </c>
      <c r="R13" s="6">
        <v>5</v>
      </c>
      <c r="S13" s="6">
        <v>6</v>
      </c>
      <c r="T13" s="6">
        <v>6</v>
      </c>
      <c r="U13" s="6">
        <v>5</v>
      </c>
      <c r="V13" s="1">
        <f aca="true" t="shared" si="7" ref="V13:V18">SUM(M13:U13)</f>
        <v>47</v>
      </c>
      <c r="W13" s="1">
        <f aca="true" t="shared" si="8" ref="W13:W18">IF(AND(L13&gt;0,V13&gt;0),SUM(L13+V13),"")</f>
        <v>102</v>
      </c>
      <c r="X13" s="1"/>
      <c r="Y13" s="12" t="e">
        <f aca="true" t="shared" si="9" ref="Y13:Y18">IF(AA13&lt;&gt;"",(RANK(AA13,$AA$5:$AA$51,1)),"")</f>
        <v>#REF!</v>
      </c>
      <c r="Z13" s="5" t="str">
        <f aca="true" t="shared" si="10" ref="Z13:Z19">B13</f>
        <v>Hol- Emily Nelson</v>
      </c>
      <c r="AA13" s="1">
        <f aca="true" t="shared" si="11" ref="AA13:AA19">W13</f>
        <v>102</v>
      </c>
    </row>
    <row r="14" spans="1:29" ht="11.25">
      <c r="A14" s="1">
        <v>2</v>
      </c>
      <c r="B14" s="5" t="s">
        <v>30</v>
      </c>
      <c r="C14" s="5">
        <v>6</v>
      </c>
      <c r="D14" s="5">
        <v>6</v>
      </c>
      <c r="E14" s="5">
        <v>5</v>
      </c>
      <c r="F14" s="5">
        <v>7</v>
      </c>
      <c r="G14" s="5">
        <v>5</v>
      </c>
      <c r="H14" s="5">
        <v>7</v>
      </c>
      <c r="I14" s="5">
        <v>6</v>
      </c>
      <c r="J14" s="5">
        <v>7</v>
      </c>
      <c r="K14" s="5">
        <v>5</v>
      </c>
      <c r="L14" s="1">
        <f t="shared" si="6"/>
        <v>54</v>
      </c>
      <c r="M14" s="6">
        <v>6</v>
      </c>
      <c r="N14" s="6">
        <v>6</v>
      </c>
      <c r="O14" s="6">
        <v>7</v>
      </c>
      <c r="P14" s="6">
        <v>5</v>
      </c>
      <c r="Q14" s="6">
        <v>9</v>
      </c>
      <c r="R14" s="6">
        <v>5</v>
      </c>
      <c r="S14" s="6">
        <v>4</v>
      </c>
      <c r="T14" s="6">
        <v>5</v>
      </c>
      <c r="U14" s="6">
        <v>5</v>
      </c>
      <c r="V14" s="1">
        <f t="shared" si="7"/>
        <v>52</v>
      </c>
      <c r="W14" s="1">
        <f t="shared" si="8"/>
        <v>106</v>
      </c>
      <c r="X14" s="1"/>
      <c r="Y14" s="12" t="e">
        <f t="shared" si="9"/>
        <v>#REF!</v>
      </c>
      <c r="Z14" s="5" t="str">
        <f t="shared" si="10"/>
        <v>Hol- Brianna Senn</v>
      </c>
      <c r="AA14" s="1">
        <f t="shared" si="11"/>
        <v>106</v>
      </c>
      <c r="AC14" s="1"/>
    </row>
    <row r="15" spans="1:27" ht="11.25">
      <c r="A15" s="1">
        <v>3</v>
      </c>
      <c r="B15" s="5" t="s">
        <v>31</v>
      </c>
      <c r="C15" s="5">
        <v>4</v>
      </c>
      <c r="D15" s="5">
        <v>7</v>
      </c>
      <c r="E15" s="5">
        <v>6</v>
      </c>
      <c r="F15" s="5">
        <v>7</v>
      </c>
      <c r="G15" s="5">
        <v>6</v>
      </c>
      <c r="H15" s="5">
        <v>7</v>
      </c>
      <c r="I15" s="5">
        <v>6</v>
      </c>
      <c r="J15" s="5">
        <v>7</v>
      </c>
      <c r="K15" s="5">
        <v>10</v>
      </c>
      <c r="L15" s="1">
        <f t="shared" si="6"/>
        <v>60</v>
      </c>
      <c r="M15" s="6">
        <v>4</v>
      </c>
      <c r="N15" s="6">
        <v>7</v>
      </c>
      <c r="O15" s="6">
        <v>6</v>
      </c>
      <c r="P15" s="6">
        <v>4</v>
      </c>
      <c r="Q15" s="6">
        <v>5</v>
      </c>
      <c r="R15" s="6">
        <v>5</v>
      </c>
      <c r="S15" s="6">
        <v>5</v>
      </c>
      <c r="T15" s="6">
        <v>7</v>
      </c>
      <c r="U15" s="6">
        <v>5</v>
      </c>
      <c r="V15" s="1">
        <f t="shared" si="7"/>
        <v>48</v>
      </c>
      <c r="W15" s="1">
        <f t="shared" si="8"/>
        <v>108</v>
      </c>
      <c r="X15" s="1"/>
      <c r="Y15" s="12" t="e">
        <f t="shared" si="9"/>
        <v>#REF!</v>
      </c>
      <c r="Z15" s="5" t="str">
        <f t="shared" si="10"/>
        <v>Hol- Trinity Hostman</v>
      </c>
      <c r="AA15" s="1">
        <f t="shared" si="11"/>
        <v>108</v>
      </c>
    </row>
    <row r="16" spans="1:27" ht="11.25">
      <c r="A16" s="1">
        <v>4</v>
      </c>
      <c r="B16" s="5" t="s">
        <v>32</v>
      </c>
      <c r="C16" s="5">
        <v>4</v>
      </c>
      <c r="D16" s="5">
        <v>7</v>
      </c>
      <c r="E16" s="5">
        <v>8</v>
      </c>
      <c r="F16" s="5">
        <v>6</v>
      </c>
      <c r="G16" s="5">
        <v>4</v>
      </c>
      <c r="H16" s="5">
        <v>6</v>
      </c>
      <c r="I16" s="5">
        <v>5</v>
      </c>
      <c r="J16" s="5">
        <v>8</v>
      </c>
      <c r="K16" s="5">
        <v>6</v>
      </c>
      <c r="L16" s="1">
        <f t="shared" si="6"/>
        <v>54</v>
      </c>
      <c r="M16" s="6">
        <v>4</v>
      </c>
      <c r="N16" s="6">
        <v>5</v>
      </c>
      <c r="O16" s="6">
        <v>6</v>
      </c>
      <c r="P16" s="6">
        <v>4</v>
      </c>
      <c r="Q16" s="6">
        <v>7</v>
      </c>
      <c r="R16" s="6">
        <v>2</v>
      </c>
      <c r="S16" s="6">
        <v>6</v>
      </c>
      <c r="T16" s="6">
        <v>7</v>
      </c>
      <c r="U16" s="6">
        <v>7</v>
      </c>
      <c r="V16" s="1">
        <f t="shared" si="7"/>
        <v>48</v>
      </c>
      <c r="W16" s="1">
        <f t="shared" si="8"/>
        <v>102</v>
      </c>
      <c r="X16" s="1"/>
      <c r="Y16" s="12" t="e">
        <f t="shared" si="9"/>
        <v>#REF!</v>
      </c>
      <c r="Z16" s="5" t="str">
        <f t="shared" si="10"/>
        <v>Hol- Madison Wheeler</v>
      </c>
      <c r="AA16" s="1">
        <f t="shared" si="11"/>
        <v>102</v>
      </c>
    </row>
    <row r="17" spans="1:27" ht="11.25">
      <c r="A17" s="1">
        <v>5</v>
      </c>
      <c r="B17" s="5" t="s">
        <v>33</v>
      </c>
      <c r="C17" s="5">
        <v>7</v>
      </c>
      <c r="D17" s="5">
        <v>9</v>
      </c>
      <c r="E17" s="5">
        <v>8</v>
      </c>
      <c r="F17" s="5">
        <v>6</v>
      </c>
      <c r="G17" s="5">
        <v>3</v>
      </c>
      <c r="H17" s="5">
        <v>9</v>
      </c>
      <c r="I17" s="5">
        <v>8</v>
      </c>
      <c r="J17" s="5">
        <v>8</v>
      </c>
      <c r="K17" s="5">
        <v>11</v>
      </c>
      <c r="L17" s="1">
        <f t="shared" si="6"/>
        <v>69</v>
      </c>
      <c r="M17" s="6">
        <v>5</v>
      </c>
      <c r="N17" s="6">
        <v>5</v>
      </c>
      <c r="O17" s="6">
        <v>6</v>
      </c>
      <c r="P17" s="6">
        <v>6</v>
      </c>
      <c r="Q17" s="6">
        <v>6</v>
      </c>
      <c r="R17" s="6">
        <v>4</v>
      </c>
      <c r="S17" s="6">
        <v>5</v>
      </c>
      <c r="T17" s="6">
        <v>6</v>
      </c>
      <c r="U17" s="6">
        <v>6</v>
      </c>
      <c r="V17" s="1">
        <f t="shared" si="7"/>
        <v>49</v>
      </c>
      <c r="W17" s="1">
        <f t="shared" si="8"/>
        <v>118</v>
      </c>
      <c r="X17" s="1"/>
      <c r="Y17" s="12" t="e">
        <f t="shared" si="9"/>
        <v>#REF!</v>
      </c>
      <c r="Z17" s="5" t="str">
        <f t="shared" si="10"/>
        <v>Hol- Megan Hefti</v>
      </c>
      <c r="AA17" s="1">
        <f t="shared" si="11"/>
        <v>118</v>
      </c>
    </row>
    <row r="18" spans="1:27" ht="11.25">
      <c r="A18" s="1">
        <v>6</v>
      </c>
      <c r="B18" s="5" t="s">
        <v>34</v>
      </c>
      <c r="C18" s="5">
        <v>5</v>
      </c>
      <c r="D18" s="5">
        <v>6</v>
      </c>
      <c r="E18" s="5">
        <v>5</v>
      </c>
      <c r="F18" s="5">
        <v>9</v>
      </c>
      <c r="G18" s="5">
        <v>4</v>
      </c>
      <c r="H18" s="5">
        <v>6</v>
      </c>
      <c r="I18" s="5">
        <v>6</v>
      </c>
      <c r="J18" s="5">
        <v>7</v>
      </c>
      <c r="K18" s="5">
        <v>6</v>
      </c>
      <c r="L18" s="1">
        <f t="shared" si="6"/>
        <v>54</v>
      </c>
      <c r="M18" s="6">
        <v>5</v>
      </c>
      <c r="N18" s="6">
        <v>7</v>
      </c>
      <c r="O18" s="6">
        <v>7</v>
      </c>
      <c r="P18" s="6">
        <v>6</v>
      </c>
      <c r="Q18" s="6">
        <v>5</v>
      </c>
      <c r="R18" s="6">
        <v>4</v>
      </c>
      <c r="S18" s="6">
        <v>6</v>
      </c>
      <c r="T18" s="6">
        <v>6</v>
      </c>
      <c r="U18" s="6">
        <v>6</v>
      </c>
      <c r="V18" s="1">
        <f t="shared" si="7"/>
        <v>52</v>
      </c>
      <c r="W18" s="1">
        <f t="shared" si="8"/>
        <v>106</v>
      </c>
      <c r="X18" s="1"/>
      <c r="Y18" s="12" t="e">
        <f t="shared" si="9"/>
        <v>#REF!</v>
      </c>
      <c r="Z18" s="5" t="str">
        <f t="shared" si="10"/>
        <v>Hol- Morgan Gunderson</v>
      </c>
      <c r="AA18" s="1">
        <f t="shared" si="11"/>
        <v>106</v>
      </c>
    </row>
    <row r="19" spans="1:27" ht="11.25">
      <c r="A19" s="1"/>
      <c r="B19" s="7" t="s">
        <v>6</v>
      </c>
      <c r="C19" s="5"/>
      <c r="D19" s="5"/>
      <c r="E19" s="5"/>
      <c r="F19" s="5"/>
      <c r="G19" s="5"/>
      <c r="H19" s="5"/>
      <c r="I19" s="5"/>
      <c r="J19" s="5"/>
      <c r="K19" s="5"/>
      <c r="L19" s="1"/>
      <c r="M19" s="6"/>
      <c r="N19" s="6"/>
      <c r="O19" s="6"/>
      <c r="P19" s="6"/>
      <c r="Q19" s="6"/>
      <c r="R19" s="6"/>
      <c r="S19" s="6"/>
      <c r="T19" s="6"/>
      <c r="U19" s="6"/>
      <c r="V19" s="1"/>
      <c r="W19" s="1">
        <f>IF(AND(L13&gt;0,L14&gt;0,L15&gt;0,L16&gt;0,L17&gt;0,L18&gt;0,V13&gt;0,V14&gt;0,V15&gt;0,V16&gt;0,V17&gt;0,V18&gt;0),SUM(W13:W18)-LARGE(W13:W18,1)-LARGE(W13:W18,2),"Inc")</f>
        <v>416</v>
      </c>
      <c r="X19" s="1"/>
      <c r="Y19" s="13" t="e">
        <f>IF(AA19&lt;&gt;"Inc",(RANK(AA19,$AH$5:$AH$11,1)),"")</f>
        <v>#REF!</v>
      </c>
      <c r="Z19" s="7" t="str">
        <f t="shared" si="10"/>
        <v>HOLMEN</v>
      </c>
      <c r="AA19" s="1">
        <f t="shared" si="11"/>
        <v>416</v>
      </c>
    </row>
    <row r="20" spans="1:27" ht="11.25">
      <c r="A20" s="1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>
        <v>6</v>
      </c>
      <c r="I20" s="5">
        <v>7</v>
      </c>
      <c r="J20" s="5">
        <v>8</v>
      </c>
      <c r="K20" s="5">
        <v>9</v>
      </c>
      <c r="L20" s="1" t="s">
        <v>1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6">
        <v>18</v>
      </c>
      <c r="V20" s="1" t="s">
        <v>2</v>
      </c>
      <c r="W20" s="1" t="s">
        <v>4</v>
      </c>
      <c r="X20" s="1"/>
      <c r="Y20" s="1"/>
      <c r="Z20" s="5"/>
      <c r="AA20" s="1"/>
    </row>
    <row r="21" spans="1:27" ht="11.25">
      <c r="A21" s="1">
        <v>1</v>
      </c>
      <c r="B21" s="5" t="s">
        <v>38</v>
      </c>
      <c r="C21" s="5">
        <v>4</v>
      </c>
      <c r="D21" s="5">
        <v>4</v>
      </c>
      <c r="E21" s="5">
        <v>7</v>
      </c>
      <c r="F21" s="5">
        <v>4</v>
      </c>
      <c r="G21" s="5">
        <v>3</v>
      </c>
      <c r="H21" s="5">
        <v>5</v>
      </c>
      <c r="I21" s="5">
        <v>4</v>
      </c>
      <c r="J21" s="5">
        <v>7</v>
      </c>
      <c r="K21" s="5">
        <v>6</v>
      </c>
      <c r="L21" s="1">
        <f aca="true" t="shared" si="12" ref="L21:L26">SUM(C21:K21)</f>
        <v>44</v>
      </c>
      <c r="M21" s="6">
        <v>2</v>
      </c>
      <c r="N21" s="6">
        <v>5</v>
      </c>
      <c r="O21" s="6">
        <v>5</v>
      </c>
      <c r="P21" s="6">
        <v>3</v>
      </c>
      <c r="Q21" s="6">
        <v>4</v>
      </c>
      <c r="R21" s="6">
        <v>3</v>
      </c>
      <c r="S21" s="6">
        <v>6</v>
      </c>
      <c r="T21" s="6">
        <v>4</v>
      </c>
      <c r="U21" s="6">
        <v>4</v>
      </c>
      <c r="V21" s="1">
        <f aca="true" t="shared" si="13" ref="V21:V26">SUM(M21:U21)</f>
        <v>36</v>
      </c>
      <c r="W21" s="1">
        <f aca="true" t="shared" si="14" ref="W21:W26">IF(AND(L21&gt;0,V21&gt;0),SUM(L21+V21),"")</f>
        <v>80</v>
      </c>
      <c r="X21" s="1"/>
      <c r="Y21" s="12" t="e">
        <f aca="true" t="shared" si="15" ref="Y21:Y26">IF(AA29&lt;&gt;"",(RANK(AA29,$AA$5:$AA$51,1)),"")</f>
        <v>#REF!</v>
      </c>
      <c r="Z21" s="5" t="str">
        <f aca="true" t="shared" si="16" ref="Z21:Z27">B21</f>
        <v>Ona- Amber Nguyen</v>
      </c>
      <c r="AA21" s="1" t="e">
        <f>#REF!</f>
        <v>#REF!</v>
      </c>
    </row>
    <row r="22" spans="1:27" ht="11.25">
      <c r="A22" s="1">
        <v>2</v>
      </c>
      <c r="B22" s="5" t="s">
        <v>35</v>
      </c>
      <c r="C22" s="5">
        <v>5</v>
      </c>
      <c r="D22" s="5">
        <v>7</v>
      </c>
      <c r="E22" s="5">
        <v>4</v>
      </c>
      <c r="F22" s="5">
        <v>6</v>
      </c>
      <c r="G22" s="5">
        <v>3</v>
      </c>
      <c r="H22" s="5">
        <v>6</v>
      </c>
      <c r="I22" s="5">
        <v>6</v>
      </c>
      <c r="J22" s="5">
        <v>6</v>
      </c>
      <c r="K22" s="5">
        <v>6</v>
      </c>
      <c r="L22" s="1">
        <f t="shared" si="12"/>
        <v>49</v>
      </c>
      <c r="M22" s="6">
        <v>3</v>
      </c>
      <c r="N22" s="6">
        <v>6</v>
      </c>
      <c r="O22" s="6">
        <v>4</v>
      </c>
      <c r="P22" s="6">
        <v>3</v>
      </c>
      <c r="Q22" s="6">
        <v>4</v>
      </c>
      <c r="R22" s="6">
        <v>3</v>
      </c>
      <c r="S22" s="6">
        <v>4</v>
      </c>
      <c r="T22" s="6">
        <v>6</v>
      </c>
      <c r="U22" s="6">
        <v>4</v>
      </c>
      <c r="V22" s="1">
        <f t="shared" si="13"/>
        <v>37</v>
      </c>
      <c r="W22" s="1">
        <f t="shared" si="14"/>
        <v>86</v>
      </c>
      <c r="X22" s="1"/>
      <c r="Y22" s="12" t="e">
        <f t="shared" si="15"/>
        <v>#REF!</v>
      </c>
      <c r="Z22" s="5" t="str">
        <f t="shared" si="16"/>
        <v>Ona- Allison Balduzzi</v>
      </c>
      <c r="AA22" s="1" t="e">
        <f>#REF!</f>
        <v>#REF!</v>
      </c>
    </row>
    <row r="23" spans="1:27" ht="11.25">
      <c r="A23" s="1">
        <v>3</v>
      </c>
      <c r="B23" s="5" t="s">
        <v>36</v>
      </c>
      <c r="C23" s="5">
        <v>4</v>
      </c>
      <c r="D23" s="5">
        <v>5</v>
      </c>
      <c r="E23" s="5">
        <v>7</v>
      </c>
      <c r="F23" s="5">
        <v>3</v>
      </c>
      <c r="G23" s="5">
        <v>3</v>
      </c>
      <c r="H23" s="5">
        <v>5</v>
      </c>
      <c r="I23" s="5">
        <v>6</v>
      </c>
      <c r="J23" s="5">
        <v>5</v>
      </c>
      <c r="K23" s="5">
        <v>3</v>
      </c>
      <c r="L23" s="1">
        <f t="shared" si="12"/>
        <v>41</v>
      </c>
      <c r="M23" s="6">
        <v>3</v>
      </c>
      <c r="N23" s="6">
        <v>5</v>
      </c>
      <c r="O23" s="6">
        <v>4</v>
      </c>
      <c r="P23" s="6">
        <v>4</v>
      </c>
      <c r="Q23" s="6">
        <v>6</v>
      </c>
      <c r="R23" s="6">
        <v>4</v>
      </c>
      <c r="S23" s="6">
        <v>4</v>
      </c>
      <c r="T23" s="6">
        <v>7</v>
      </c>
      <c r="U23" s="6">
        <v>5</v>
      </c>
      <c r="V23" s="1">
        <f t="shared" si="13"/>
        <v>42</v>
      </c>
      <c r="W23" s="1">
        <f t="shared" si="14"/>
        <v>83</v>
      </c>
      <c r="X23" s="1"/>
      <c r="Y23" s="12" t="e">
        <f t="shared" si="15"/>
        <v>#REF!</v>
      </c>
      <c r="Z23" s="5" t="str">
        <f t="shared" si="16"/>
        <v>Ona- Kiya Bronston</v>
      </c>
      <c r="AA23" s="1" t="e">
        <f>#REF!</f>
        <v>#REF!</v>
      </c>
    </row>
    <row r="24" spans="1:27" ht="11.25">
      <c r="A24" s="1">
        <v>4</v>
      </c>
      <c r="B24" s="5" t="s">
        <v>37</v>
      </c>
      <c r="C24" s="5">
        <v>6</v>
      </c>
      <c r="D24" s="5">
        <v>5</v>
      </c>
      <c r="E24" s="5">
        <v>7</v>
      </c>
      <c r="F24" s="5">
        <v>5</v>
      </c>
      <c r="G24" s="5">
        <v>4</v>
      </c>
      <c r="H24" s="5">
        <v>5</v>
      </c>
      <c r="I24" s="5">
        <v>7</v>
      </c>
      <c r="J24" s="5">
        <v>7</v>
      </c>
      <c r="K24" s="5">
        <v>4</v>
      </c>
      <c r="L24" s="1">
        <f t="shared" si="12"/>
        <v>50</v>
      </c>
      <c r="M24" s="6">
        <v>3</v>
      </c>
      <c r="N24" s="6">
        <v>4</v>
      </c>
      <c r="O24" s="6">
        <v>4</v>
      </c>
      <c r="P24" s="6">
        <v>4</v>
      </c>
      <c r="Q24" s="6">
        <v>4</v>
      </c>
      <c r="R24" s="6">
        <v>4</v>
      </c>
      <c r="S24" s="6">
        <v>7</v>
      </c>
      <c r="T24" s="6">
        <v>6</v>
      </c>
      <c r="U24" s="6">
        <v>6</v>
      </c>
      <c r="V24" s="1">
        <f t="shared" si="13"/>
        <v>42</v>
      </c>
      <c r="W24" s="1">
        <f t="shared" si="14"/>
        <v>92</v>
      </c>
      <c r="X24" s="1"/>
      <c r="Y24" s="12" t="e">
        <f t="shared" si="15"/>
        <v>#REF!</v>
      </c>
      <c r="Z24" s="5" t="str">
        <f t="shared" si="16"/>
        <v>Ona- Malia McGarry</v>
      </c>
      <c r="AA24" s="1" t="e">
        <f>#REF!</f>
        <v>#REF!</v>
      </c>
    </row>
    <row r="25" spans="1:27" ht="11.25">
      <c r="A25" s="1">
        <v>5</v>
      </c>
      <c r="B25" s="5" t="s">
        <v>39</v>
      </c>
      <c r="C25" s="5">
        <v>8</v>
      </c>
      <c r="D25" s="5">
        <v>6</v>
      </c>
      <c r="E25" s="5">
        <v>6</v>
      </c>
      <c r="F25" s="5">
        <v>6</v>
      </c>
      <c r="G25" s="5">
        <v>4</v>
      </c>
      <c r="H25" s="5">
        <v>6</v>
      </c>
      <c r="I25" s="5">
        <v>6</v>
      </c>
      <c r="J25" s="5">
        <v>8</v>
      </c>
      <c r="K25" s="5">
        <v>7</v>
      </c>
      <c r="L25" s="1">
        <f t="shared" si="12"/>
        <v>57</v>
      </c>
      <c r="M25" s="6">
        <v>4</v>
      </c>
      <c r="N25" s="6">
        <v>6</v>
      </c>
      <c r="O25" s="6">
        <v>6</v>
      </c>
      <c r="P25" s="6">
        <v>5</v>
      </c>
      <c r="Q25" s="6">
        <v>7</v>
      </c>
      <c r="R25" s="6">
        <v>3</v>
      </c>
      <c r="S25" s="6">
        <v>5</v>
      </c>
      <c r="T25" s="6">
        <v>7</v>
      </c>
      <c r="U25" s="6">
        <v>5</v>
      </c>
      <c r="V25" s="1">
        <f t="shared" si="13"/>
        <v>48</v>
      </c>
      <c r="W25" s="1">
        <f t="shared" si="14"/>
        <v>105</v>
      </c>
      <c r="X25" s="1"/>
      <c r="Y25" s="12" t="e">
        <f t="shared" si="15"/>
        <v>#REF!</v>
      </c>
      <c r="Z25" s="5" t="str">
        <f t="shared" si="16"/>
        <v>Ona- Lily Tobert</v>
      </c>
      <c r="AA25" s="1" t="e">
        <f>#REF!</f>
        <v>#REF!</v>
      </c>
    </row>
    <row r="26" spans="1:27" ht="11.25">
      <c r="A26" s="1">
        <v>6</v>
      </c>
      <c r="B26" s="5" t="s">
        <v>40</v>
      </c>
      <c r="C26" s="5">
        <v>4</v>
      </c>
      <c r="D26" s="5">
        <v>6</v>
      </c>
      <c r="E26" s="5">
        <v>6</v>
      </c>
      <c r="F26" s="5">
        <v>5</v>
      </c>
      <c r="G26" s="5">
        <v>5</v>
      </c>
      <c r="H26" s="5">
        <v>5</v>
      </c>
      <c r="I26" s="5">
        <v>5</v>
      </c>
      <c r="J26" s="5">
        <v>6</v>
      </c>
      <c r="K26" s="5">
        <v>5</v>
      </c>
      <c r="L26" s="1">
        <f t="shared" si="12"/>
        <v>47</v>
      </c>
      <c r="M26" s="6">
        <v>6</v>
      </c>
      <c r="N26" s="6">
        <v>6</v>
      </c>
      <c r="O26" s="6">
        <v>7</v>
      </c>
      <c r="P26" s="6">
        <v>4</v>
      </c>
      <c r="Q26" s="6">
        <v>5</v>
      </c>
      <c r="R26" s="6">
        <v>4</v>
      </c>
      <c r="S26" s="6">
        <v>6</v>
      </c>
      <c r="T26" s="6">
        <v>5</v>
      </c>
      <c r="U26" s="6">
        <v>6</v>
      </c>
      <c r="V26" s="1">
        <f t="shared" si="13"/>
        <v>49</v>
      </c>
      <c r="W26" s="1">
        <f t="shared" si="14"/>
        <v>96</v>
      </c>
      <c r="X26" s="1"/>
      <c r="Y26" s="12" t="e">
        <f t="shared" si="15"/>
        <v>#REF!</v>
      </c>
      <c r="Z26" s="5" t="str">
        <f>B26</f>
        <v>Ona- Natalie Schrender </v>
      </c>
      <c r="AA26" s="1" t="e">
        <f>#REF!</f>
        <v>#REF!</v>
      </c>
    </row>
    <row r="27" spans="1:27" ht="11.25">
      <c r="A27" s="1"/>
      <c r="B27" s="7" t="s">
        <v>7</v>
      </c>
      <c r="C27" s="5"/>
      <c r="D27" s="5"/>
      <c r="E27" s="5"/>
      <c r="F27" s="5"/>
      <c r="G27" s="5"/>
      <c r="H27" s="5"/>
      <c r="I27" s="5"/>
      <c r="J27" s="5"/>
      <c r="K27" s="5"/>
      <c r="L27" s="1"/>
      <c r="M27" s="6"/>
      <c r="N27" s="6"/>
      <c r="O27" s="6"/>
      <c r="P27" s="6"/>
      <c r="Q27" s="6"/>
      <c r="R27" s="6"/>
      <c r="S27" s="6"/>
      <c r="T27" s="6"/>
      <c r="U27" s="6"/>
      <c r="V27" s="1"/>
      <c r="W27" s="1">
        <f>IF(AND(L21&gt;0,L22&gt;0,L23&gt;0,L24&gt;0,L25&gt;0,L26&gt;0,V21&gt;0,V22&gt;0,V23&gt;0,V24&gt;0,V25&gt;0,V26&gt;0),SUM(W21:W26)-LARGE(W21:W26,1)-LARGE(W21:W26,2),"Inc")</f>
        <v>341</v>
      </c>
      <c r="X27" s="1"/>
      <c r="Y27" s="13" t="e">
        <f>IF(AA35&lt;&gt;"Inc",(RANK(AA35,$AH$5:$AH$11,1)),"")</f>
        <v>#REF!</v>
      </c>
      <c r="Z27" s="7" t="str">
        <f t="shared" si="16"/>
        <v>ONALASKA</v>
      </c>
      <c r="AA27" s="1" t="e">
        <f>#REF!</f>
        <v>#REF!</v>
      </c>
    </row>
    <row r="28" spans="1:27" ht="11.25">
      <c r="A28" s="1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5">
        <v>8</v>
      </c>
      <c r="K28" s="5">
        <v>9</v>
      </c>
      <c r="L28" s="1" t="s">
        <v>1</v>
      </c>
      <c r="M28" s="6">
        <v>10</v>
      </c>
      <c r="N28" s="6">
        <v>11</v>
      </c>
      <c r="O28" s="6">
        <v>12</v>
      </c>
      <c r="P28" s="6">
        <v>13</v>
      </c>
      <c r="Q28" s="6">
        <v>14</v>
      </c>
      <c r="R28" s="6">
        <v>15</v>
      </c>
      <c r="S28" s="6">
        <v>16</v>
      </c>
      <c r="T28" s="6">
        <v>17</v>
      </c>
      <c r="U28" s="6">
        <v>18</v>
      </c>
      <c r="V28" s="1" t="s">
        <v>2</v>
      </c>
      <c r="W28" s="1" t="s">
        <v>4</v>
      </c>
      <c r="X28" s="1"/>
      <c r="Y28" s="1"/>
      <c r="Z28" s="5"/>
      <c r="AA28" s="1"/>
    </row>
    <row r="29" spans="1:27" ht="11.25">
      <c r="A29" s="1">
        <v>1</v>
      </c>
      <c r="B29" s="5" t="s">
        <v>18</v>
      </c>
      <c r="C29" s="5">
        <v>6</v>
      </c>
      <c r="D29" s="5">
        <v>6</v>
      </c>
      <c r="E29" s="5">
        <v>7</v>
      </c>
      <c r="F29" s="5">
        <v>6</v>
      </c>
      <c r="G29" s="5">
        <v>4</v>
      </c>
      <c r="H29" s="5">
        <v>6</v>
      </c>
      <c r="I29" s="5">
        <v>7</v>
      </c>
      <c r="J29" s="5">
        <v>5</v>
      </c>
      <c r="K29" s="5">
        <v>6</v>
      </c>
      <c r="L29" s="1">
        <f aca="true" t="shared" si="17" ref="L29:L34">SUM(C29:K29)</f>
        <v>53</v>
      </c>
      <c r="M29" s="6">
        <v>5</v>
      </c>
      <c r="N29" s="6">
        <v>6</v>
      </c>
      <c r="O29" s="6">
        <v>5</v>
      </c>
      <c r="P29" s="6">
        <v>4</v>
      </c>
      <c r="Q29" s="6">
        <v>5</v>
      </c>
      <c r="R29" s="6">
        <v>2</v>
      </c>
      <c r="S29" s="6">
        <v>5</v>
      </c>
      <c r="T29" s="6">
        <v>5</v>
      </c>
      <c r="U29" s="6">
        <v>7</v>
      </c>
      <c r="V29" s="1">
        <f aca="true" t="shared" si="18" ref="V29:V34">SUM(M29:U29)</f>
        <v>44</v>
      </c>
      <c r="W29" s="1">
        <f aca="true" t="shared" si="19" ref="W29:W34">IF(AND(L29&gt;0,V29&gt;0),SUM(L29+V29),"")</f>
        <v>97</v>
      </c>
      <c r="X29" s="1"/>
      <c r="Y29" s="12" t="e">
        <f aca="true" t="shared" si="20" ref="Y29:Y34">IF(AA37&lt;&gt;"",(RANK(AA37,$AA$5:$AA$51,1)),"")</f>
        <v>#REF!</v>
      </c>
      <c r="Z29" s="5" t="str">
        <f aca="true" t="shared" si="21" ref="Z29:Z35">B29</f>
        <v>Spa- Chloe Hoff</v>
      </c>
      <c r="AA29" s="1">
        <f aca="true" t="shared" si="22" ref="AA29:AA35">W21</f>
        <v>80</v>
      </c>
    </row>
    <row r="30" spans="1:27" ht="11.25">
      <c r="A30" s="1">
        <v>2</v>
      </c>
      <c r="B30" s="5" t="s">
        <v>19</v>
      </c>
      <c r="C30" s="5">
        <v>5</v>
      </c>
      <c r="D30" s="5">
        <v>5</v>
      </c>
      <c r="E30" s="5">
        <v>5</v>
      </c>
      <c r="F30" s="5">
        <v>6</v>
      </c>
      <c r="G30" s="5">
        <v>4</v>
      </c>
      <c r="H30" s="5">
        <v>7</v>
      </c>
      <c r="I30" s="5">
        <v>8</v>
      </c>
      <c r="J30" s="5">
        <v>7</v>
      </c>
      <c r="K30" s="5">
        <v>6</v>
      </c>
      <c r="L30" s="1">
        <f t="shared" si="17"/>
        <v>53</v>
      </c>
      <c r="M30" s="6">
        <v>4</v>
      </c>
      <c r="N30" s="6">
        <v>6</v>
      </c>
      <c r="O30" s="6">
        <v>7</v>
      </c>
      <c r="P30" s="6">
        <v>6</v>
      </c>
      <c r="Q30" s="6">
        <v>4</v>
      </c>
      <c r="R30" s="6">
        <v>7</v>
      </c>
      <c r="S30" s="6">
        <v>4</v>
      </c>
      <c r="T30" s="6">
        <v>7</v>
      </c>
      <c r="U30" s="6">
        <v>4</v>
      </c>
      <c r="V30" s="1">
        <v>49</v>
      </c>
      <c r="W30" s="1">
        <f t="shared" si="19"/>
        <v>102</v>
      </c>
      <c r="X30" s="1"/>
      <c r="Y30" s="12" t="e">
        <f t="shared" si="20"/>
        <v>#REF!</v>
      </c>
      <c r="Z30" s="5" t="str">
        <f t="shared" si="21"/>
        <v>Spa- Paige Winterton</v>
      </c>
      <c r="AA30" s="1">
        <f t="shared" si="22"/>
        <v>86</v>
      </c>
    </row>
    <row r="31" spans="1:27" ht="11.25">
      <c r="A31" s="1">
        <v>3</v>
      </c>
      <c r="B31" s="5" t="s">
        <v>20</v>
      </c>
      <c r="C31" s="5">
        <v>7</v>
      </c>
      <c r="D31" s="5">
        <v>7</v>
      </c>
      <c r="E31" s="5">
        <v>9</v>
      </c>
      <c r="F31" s="5">
        <v>8</v>
      </c>
      <c r="G31" s="5">
        <v>5</v>
      </c>
      <c r="H31" s="5">
        <v>7</v>
      </c>
      <c r="I31" s="5">
        <v>7</v>
      </c>
      <c r="J31" s="5">
        <v>8</v>
      </c>
      <c r="K31" s="5">
        <v>6</v>
      </c>
      <c r="L31" s="1">
        <f t="shared" si="17"/>
        <v>64</v>
      </c>
      <c r="M31" s="6">
        <v>7</v>
      </c>
      <c r="N31" s="6">
        <v>9</v>
      </c>
      <c r="O31" s="6">
        <v>6</v>
      </c>
      <c r="P31" s="6">
        <v>5</v>
      </c>
      <c r="Q31" s="6">
        <v>8</v>
      </c>
      <c r="R31" s="6">
        <v>6</v>
      </c>
      <c r="S31" s="6">
        <v>6</v>
      </c>
      <c r="T31" s="6">
        <v>10</v>
      </c>
      <c r="U31" s="6">
        <v>6</v>
      </c>
      <c r="V31" s="1">
        <f t="shared" si="18"/>
        <v>63</v>
      </c>
      <c r="W31" s="1">
        <f t="shared" si="19"/>
        <v>127</v>
      </c>
      <c r="X31" s="1"/>
      <c r="Y31" s="12" t="e">
        <f t="shared" si="20"/>
        <v>#REF!</v>
      </c>
      <c r="Z31" s="5" t="str">
        <f t="shared" si="21"/>
        <v>Spa- Olivia Vieth</v>
      </c>
      <c r="AA31" s="1">
        <f t="shared" si="22"/>
        <v>83</v>
      </c>
    </row>
    <row r="32" spans="1:27" ht="11.25">
      <c r="A32" s="1">
        <v>4</v>
      </c>
      <c r="B32" s="5" t="s">
        <v>21</v>
      </c>
      <c r="C32" s="5">
        <v>6</v>
      </c>
      <c r="D32" s="5">
        <v>7</v>
      </c>
      <c r="E32" s="5">
        <v>7</v>
      </c>
      <c r="F32" s="5">
        <v>6</v>
      </c>
      <c r="G32" s="5">
        <v>4</v>
      </c>
      <c r="H32" s="5">
        <v>6</v>
      </c>
      <c r="I32" s="5">
        <v>8</v>
      </c>
      <c r="J32" s="5">
        <v>9</v>
      </c>
      <c r="K32" s="5">
        <v>9</v>
      </c>
      <c r="L32" s="1">
        <f t="shared" si="17"/>
        <v>62</v>
      </c>
      <c r="M32" s="6">
        <v>6</v>
      </c>
      <c r="N32" s="6">
        <v>8</v>
      </c>
      <c r="O32" s="6">
        <v>6</v>
      </c>
      <c r="P32" s="6">
        <v>6</v>
      </c>
      <c r="Q32" s="6">
        <v>6</v>
      </c>
      <c r="R32" s="6">
        <v>4</v>
      </c>
      <c r="S32" s="6">
        <v>6</v>
      </c>
      <c r="T32" s="6">
        <v>7</v>
      </c>
      <c r="U32" s="6">
        <v>9</v>
      </c>
      <c r="V32" s="1">
        <f t="shared" si="18"/>
        <v>58</v>
      </c>
      <c r="W32" s="1">
        <f t="shared" si="19"/>
        <v>120</v>
      </c>
      <c r="X32" s="1"/>
      <c r="Y32" s="12" t="e">
        <f t="shared" si="20"/>
        <v>#REF!</v>
      </c>
      <c r="Z32" s="5" t="str">
        <f t="shared" si="21"/>
        <v>Spa- Taylor Cook</v>
      </c>
      <c r="AA32" s="1">
        <f t="shared" si="22"/>
        <v>92</v>
      </c>
    </row>
    <row r="33" spans="1:27" ht="11.25">
      <c r="A33" s="1">
        <v>5</v>
      </c>
      <c r="B33" s="5" t="s">
        <v>22</v>
      </c>
      <c r="C33" s="5">
        <v>7</v>
      </c>
      <c r="D33" s="5">
        <v>7</v>
      </c>
      <c r="E33" s="5">
        <v>8</v>
      </c>
      <c r="F33" s="5">
        <v>7</v>
      </c>
      <c r="G33" s="5">
        <v>5</v>
      </c>
      <c r="H33" s="5">
        <v>7</v>
      </c>
      <c r="I33" s="5">
        <v>7</v>
      </c>
      <c r="J33" s="5">
        <v>6</v>
      </c>
      <c r="K33" s="5">
        <v>7</v>
      </c>
      <c r="L33" s="1">
        <f t="shared" si="17"/>
        <v>61</v>
      </c>
      <c r="M33" s="6">
        <v>4</v>
      </c>
      <c r="N33" s="6">
        <v>8</v>
      </c>
      <c r="O33" s="6">
        <v>7</v>
      </c>
      <c r="P33" s="6">
        <v>5</v>
      </c>
      <c r="Q33" s="6">
        <v>8</v>
      </c>
      <c r="R33" s="6">
        <v>7</v>
      </c>
      <c r="S33" s="6">
        <v>9</v>
      </c>
      <c r="T33" s="6">
        <v>8</v>
      </c>
      <c r="U33" s="6">
        <v>8</v>
      </c>
      <c r="V33" s="1">
        <f t="shared" si="18"/>
        <v>64</v>
      </c>
      <c r="W33" s="1">
        <f t="shared" si="19"/>
        <v>125</v>
      </c>
      <c r="X33" s="1"/>
      <c r="Y33" s="12" t="e">
        <f t="shared" si="20"/>
        <v>#REF!</v>
      </c>
      <c r="Z33" s="5" t="str">
        <f t="shared" si="21"/>
        <v>Spa- Ellie Kowitz</v>
      </c>
      <c r="AA33" s="1">
        <f t="shared" si="22"/>
        <v>105</v>
      </c>
    </row>
    <row r="34" spans="1:27" ht="11.25">
      <c r="A34" s="1">
        <v>6</v>
      </c>
      <c r="B34" s="5" t="s">
        <v>13</v>
      </c>
      <c r="C34" s="5">
        <v>10</v>
      </c>
      <c r="D34" s="5">
        <v>10</v>
      </c>
      <c r="E34" s="5">
        <v>10</v>
      </c>
      <c r="F34" s="5">
        <v>10</v>
      </c>
      <c r="G34" s="5">
        <v>10</v>
      </c>
      <c r="H34" s="5">
        <v>10</v>
      </c>
      <c r="I34" s="5">
        <v>10</v>
      </c>
      <c r="J34" s="5">
        <v>10</v>
      </c>
      <c r="K34" s="5">
        <v>10</v>
      </c>
      <c r="L34" s="1">
        <f t="shared" si="17"/>
        <v>90</v>
      </c>
      <c r="M34" s="6">
        <v>10</v>
      </c>
      <c r="N34" s="6">
        <v>10</v>
      </c>
      <c r="O34" s="6">
        <v>10</v>
      </c>
      <c r="P34" s="6">
        <v>10</v>
      </c>
      <c r="Q34" s="6">
        <v>10</v>
      </c>
      <c r="R34" s="6">
        <v>10</v>
      </c>
      <c r="S34" s="6">
        <v>10</v>
      </c>
      <c r="T34" s="6">
        <v>10</v>
      </c>
      <c r="U34" s="6">
        <v>10</v>
      </c>
      <c r="V34" s="1">
        <f t="shared" si="18"/>
        <v>90</v>
      </c>
      <c r="W34" s="1">
        <f t="shared" si="19"/>
        <v>180</v>
      </c>
      <c r="X34" s="1"/>
      <c r="Y34" s="12" t="e">
        <f t="shared" si="20"/>
        <v>#REF!</v>
      </c>
      <c r="Z34" s="5" t="str">
        <f>B34</f>
        <v>Spa-</v>
      </c>
      <c r="AA34" s="1">
        <f t="shared" si="22"/>
        <v>96</v>
      </c>
    </row>
    <row r="35" spans="1:27" ht="11.25">
      <c r="A35" s="1"/>
      <c r="B35" s="7" t="s">
        <v>8</v>
      </c>
      <c r="C35" s="5"/>
      <c r="D35" s="5"/>
      <c r="E35" s="5"/>
      <c r="F35" s="5"/>
      <c r="G35" s="5"/>
      <c r="H35" s="5"/>
      <c r="I35" s="5"/>
      <c r="J35" s="5"/>
      <c r="K35" s="5"/>
      <c r="L35" s="1"/>
      <c r="M35" s="6"/>
      <c r="N35" s="6"/>
      <c r="O35" s="6"/>
      <c r="P35" s="6"/>
      <c r="Q35" s="6"/>
      <c r="R35" s="6"/>
      <c r="S35" s="6"/>
      <c r="T35" s="6"/>
      <c r="U35" s="6"/>
      <c r="V35" s="1"/>
      <c r="W35" s="1">
        <f>IF(AND(L29&gt;0,L30&gt;0,L31&gt;0,L32&gt;0,L33&gt;0,L34&gt;0,V29&gt;0,V30&gt;0,V31&gt;0,V32&gt;0,V33&gt;0,V34&gt;0),SUM(W29:W34)-LARGE(W29:W34,1)-LARGE(W29:W34,2),"Inc")</f>
        <v>444</v>
      </c>
      <c r="X35" s="1"/>
      <c r="Y35" s="13" t="e">
        <f>IF(AA43&lt;&gt;"Inc",(RANK(AA43,$AH$5:$AH$11,1)),"")</f>
        <v>#REF!</v>
      </c>
      <c r="Z35" s="7" t="str">
        <f t="shared" si="21"/>
        <v>SPARTA</v>
      </c>
      <c r="AA35" s="1">
        <f t="shared" si="22"/>
        <v>341</v>
      </c>
    </row>
    <row r="36" spans="1:27" ht="11.25">
      <c r="A36" s="1"/>
      <c r="B36" s="5"/>
      <c r="C36" s="5">
        <v>1</v>
      </c>
      <c r="D36" s="5">
        <v>2</v>
      </c>
      <c r="E36" s="5">
        <v>3</v>
      </c>
      <c r="F36" s="5">
        <v>4</v>
      </c>
      <c r="G36" s="5">
        <v>5</v>
      </c>
      <c r="H36" s="5">
        <v>6</v>
      </c>
      <c r="I36" s="5">
        <v>7</v>
      </c>
      <c r="J36" s="5">
        <v>8</v>
      </c>
      <c r="K36" s="5">
        <v>9</v>
      </c>
      <c r="L36" s="1" t="s">
        <v>1</v>
      </c>
      <c r="M36" s="6">
        <v>10</v>
      </c>
      <c r="N36" s="6">
        <v>11</v>
      </c>
      <c r="O36" s="6">
        <v>12</v>
      </c>
      <c r="P36" s="6">
        <v>13</v>
      </c>
      <c r="Q36" s="6">
        <v>14</v>
      </c>
      <c r="R36" s="6">
        <v>15</v>
      </c>
      <c r="S36" s="6">
        <v>16</v>
      </c>
      <c r="T36" s="6">
        <v>17</v>
      </c>
      <c r="U36" s="6">
        <v>18</v>
      </c>
      <c r="V36" s="1" t="s">
        <v>2</v>
      </c>
      <c r="W36" s="1" t="s">
        <v>4</v>
      </c>
      <c r="X36" s="1"/>
      <c r="Y36" s="1"/>
      <c r="Z36" s="5"/>
      <c r="AA36" s="1"/>
    </row>
    <row r="37" spans="1:27" ht="11.25">
      <c r="A37" s="1">
        <v>1</v>
      </c>
      <c r="B37" s="5" t="s">
        <v>41</v>
      </c>
      <c r="C37" s="5">
        <v>3</v>
      </c>
      <c r="D37" s="5">
        <v>5</v>
      </c>
      <c r="E37" s="5">
        <v>5</v>
      </c>
      <c r="F37" s="5">
        <v>4</v>
      </c>
      <c r="G37" s="5">
        <v>3</v>
      </c>
      <c r="H37" s="5">
        <v>4</v>
      </c>
      <c r="I37" s="5">
        <v>4</v>
      </c>
      <c r="J37" s="5">
        <v>5</v>
      </c>
      <c r="K37" s="5">
        <v>3</v>
      </c>
      <c r="L37" s="1">
        <f aca="true" t="shared" si="23" ref="L37:L42">SUM(C37:K37)</f>
        <v>36</v>
      </c>
      <c r="M37" s="6">
        <v>4</v>
      </c>
      <c r="N37" s="6">
        <v>6</v>
      </c>
      <c r="O37" s="6">
        <v>5</v>
      </c>
      <c r="P37" s="6">
        <v>3</v>
      </c>
      <c r="Q37" s="6">
        <v>4</v>
      </c>
      <c r="R37" s="6">
        <v>3</v>
      </c>
      <c r="S37" s="6">
        <v>5</v>
      </c>
      <c r="T37" s="6">
        <v>4</v>
      </c>
      <c r="U37" s="6">
        <v>5</v>
      </c>
      <c r="V37" s="1">
        <f aca="true" t="shared" si="24" ref="V37:V42">SUM(M37:U37)</f>
        <v>39</v>
      </c>
      <c r="W37" s="1">
        <f aca="true" t="shared" si="25" ref="W37:W42">IF(AND(L37&gt;0,V37&gt;0),SUM(L37+V37),"")</f>
        <v>75</v>
      </c>
      <c r="X37" s="1"/>
      <c r="Y37" s="12" t="e">
        <f aca="true" t="shared" si="26" ref="Y37:Y42">IF(AA45&lt;&gt;"",(RANK(AA45,$AA$5:$AA$51,1)),"")</f>
        <v>#REF!</v>
      </c>
      <c r="Z37" s="5" t="str">
        <f aca="true" t="shared" si="27" ref="Z37:Z43">B37</f>
        <v>Tom- Brin Neumann</v>
      </c>
      <c r="AA37" s="1">
        <f aca="true" t="shared" si="28" ref="AA37:AA43">W29</f>
        <v>97</v>
      </c>
    </row>
    <row r="38" spans="1:27" ht="11.25">
      <c r="A38" s="1">
        <v>2</v>
      </c>
      <c r="B38" s="5" t="s">
        <v>42</v>
      </c>
      <c r="C38" s="5">
        <v>5</v>
      </c>
      <c r="D38" s="5">
        <v>5</v>
      </c>
      <c r="E38" s="5">
        <v>5</v>
      </c>
      <c r="F38" s="5">
        <v>4</v>
      </c>
      <c r="G38" s="5">
        <v>4</v>
      </c>
      <c r="H38" s="5">
        <v>4</v>
      </c>
      <c r="I38" s="5">
        <v>4</v>
      </c>
      <c r="J38" s="5">
        <v>5</v>
      </c>
      <c r="K38" s="5">
        <v>5</v>
      </c>
      <c r="L38" s="1">
        <f t="shared" si="23"/>
        <v>41</v>
      </c>
      <c r="M38" s="6">
        <v>4</v>
      </c>
      <c r="N38" s="6">
        <v>5</v>
      </c>
      <c r="O38" s="6">
        <v>4</v>
      </c>
      <c r="P38" s="6">
        <v>2</v>
      </c>
      <c r="Q38" s="6">
        <v>4</v>
      </c>
      <c r="R38" s="6">
        <v>3</v>
      </c>
      <c r="S38" s="6">
        <v>3</v>
      </c>
      <c r="T38" s="6">
        <v>4</v>
      </c>
      <c r="U38" s="6">
        <v>4</v>
      </c>
      <c r="V38" s="1">
        <f t="shared" si="24"/>
        <v>33</v>
      </c>
      <c r="W38" s="1">
        <f t="shared" si="25"/>
        <v>74</v>
      </c>
      <c r="X38" s="1"/>
      <c r="Y38" s="12" t="e">
        <f t="shared" si="26"/>
        <v>#REF!</v>
      </c>
      <c r="Z38" s="5" t="str">
        <f t="shared" si="27"/>
        <v>Tom- Sophie Pokela</v>
      </c>
      <c r="AA38" s="1">
        <f t="shared" si="28"/>
        <v>102</v>
      </c>
    </row>
    <row r="39" spans="1:27" ht="11.25">
      <c r="A39" s="1">
        <v>3</v>
      </c>
      <c r="B39" s="5" t="s">
        <v>43</v>
      </c>
      <c r="C39" s="5">
        <v>5</v>
      </c>
      <c r="D39" s="5">
        <v>6</v>
      </c>
      <c r="E39" s="5">
        <v>5</v>
      </c>
      <c r="F39" s="5">
        <v>6</v>
      </c>
      <c r="G39" s="5">
        <v>7</v>
      </c>
      <c r="H39" s="5">
        <v>5</v>
      </c>
      <c r="I39" s="5">
        <v>6</v>
      </c>
      <c r="J39" s="5">
        <v>7</v>
      </c>
      <c r="K39" s="5">
        <v>5</v>
      </c>
      <c r="L39" s="1">
        <f t="shared" si="23"/>
        <v>52</v>
      </c>
      <c r="M39" s="6">
        <v>4</v>
      </c>
      <c r="N39" s="6">
        <v>6</v>
      </c>
      <c r="O39" s="6">
        <v>4</v>
      </c>
      <c r="P39" s="6">
        <v>4</v>
      </c>
      <c r="Q39" s="6">
        <v>4</v>
      </c>
      <c r="R39" s="6">
        <v>5</v>
      </c>
      <c r="S39" s="6">
        <v>7</v>
      </c>
      <c r="T39" s="6">
        <v>5</v>
      </c>
      <c r="U39" s="6">
        <v>4</v>
      </c>
      <c r="V39" s="1">
        <f t="shared" si="24"/>
        <v>43</v>
      </c>
      <c r="W39" s="1">
        <f t="shared" si="25"/>
        <v>95</v>
      </c>
      <c r="X39" s="1"/>
      <c r="Y39" s="12" t="e">
        <f t="shared" si="26"/>
        <v>#REF!</v>
      </c>
      <c r="Z39" s="5" t="str">
        <f t="shared" si="27"/>
        <v>Tom- Amelia Zingler</v>
      </c>
      <c r="AA39" s="1">
        <f t="shared" si="28"/>
        <v>127</v>
      </c>
    </row>
    <row r="40" spans="1:27" ht="11.25">
      <c r="A40" s="1">
        <v>4</v>
      </c>
      <c r="B40" s="5" t="s">
        <v>44</v>
      </c>
      <c r="C40" s="5">
        <v>6</v>
      </c>
      <c r="D40" s="5">
        <v>6</v>
      </c>
      <c r="E40" s="5">
        <v>7</v>
      </c>
      <c r="F40" s="5">
        <v>5</v>
      </c>
      <c r="G40" s="5">
        <v>3</v>
      </c>
      <c r="H40" s="5">
        <v>5</v>
      </c>
      <c r="I40" s="5">
        <v>6</v>
      </c>
      <c r="J40" s="5">
        <v>6</v>
      </c>
      <c r="K40" s="5">
        <v>9</v>
      </c>
      <c r="L40" s="1">
        <f t="shared" si="23"/>
        <v>53</v>
      </c>
      <c r="M40" s="6">
        <v>4</v>
      </c>
      <c r="N40" s="6">
        <v>6</v>
      </c>
      <c r="O40" s="6">
        <v>4</v>
      </c>
      <c r="P40" s="6">
        <v>4</v>
      </c>
      <c r="Q40" s="6">
        <v>5</v>
      </c>
      <c r="R40" s="6">
        <v>3</v>
      </c>
      <c r="S40" s="6">
        <v>4</v>
      </c>
      <c r="T40" s="6">
        <v>7</v>
      </c>
      <c r="U40" s="6">
        <v>5</v>
      </c>
      <c r="V40" s="1">
        <f t="shared" si="24"/>
        <v>42</v>
      </c>
      <c r="W40" s="1">
        <f t="shared" si="25"/>
        <v>95</v>
      </c>
      <c r="X40" s="1"/>
      <c r="Y40" s="12" t="e">
        <f t="shared" si="26"/>
        <v>#REF!</v>
      </c>
      <c r="Z40" s="5" t="str">
        <f t="shared" si="27"/>
        <v>Tom- Jayda Zhu</v>
      </c>
      <c r="AA40" s="1">
        <f t="shared" si="28"/>
        <v>120</v>
      </c>
    </row>
    <row r="41" spans="1:27" ht="11.25">
      <c r="A41" s="1">
        <v>5</v>
      </c>
      <c r="B41" s="5" t="s">
        <v>45</v>
      </c>
      <c r="C41" s="5">
        <v>6</v>
      </c>
      <c r="D41" s="5">
        <v>5</v>
      </c>
      <c r="E41" s="5">
        <v>5</v>
      </c>
      <c r="F41" s="5">
        <v>7</v>
      </c>
      <c r="G41" s="5">
        <v>4</v>
      </c>
      <c r="H41" s="5">
        <v>3</v>
      </c>
      <c r="I41" s="5">
        <v>6</v>
      </c>
      <c r="J41" s="5">
        <v>6</v>
      </c>
      <c r="K41" s="5">
        <v>7</v>
      </c>
      <c r="L41" s="1">
        <f t="shared" si="23"/>
        <v>49</v>
      </c>
      <c r="M41" s="6">
        <v>4</v>
      </c>
      <c r="N41" s="6">
        <v>5</v>
      </c>
      <c r="O41" s="6">
        <v>5</v>
      </c>
      <c r="P41" s="6">
        <v>3</v>
      </c>
      <c r="Q41" s="6">
        <v>5</v>
      </c>
      <c r="R41" s="6">
        <v>4</v>
      </c>
      <c r="S41" s="6">
        <v>5</v>
      </c>
      <c r="T41" s="6">
        <v>7</v>
      </c>
      <c r="U41" s="6">
        <v>4</v>
      </c>
      <c r="V41" s="1">
        <f t="shared" si="24"/>
        <v>42</v>
      </c>
      <c r="W41" s="1">
        <f t="shared" si="25"/>
        <v>91</v>
      </c>
      <c r="X41" s="1"/>
      <c r="Y41" s="12" t="e">
        <f t="shared" si="26"/>
        <v>#REF!</v>
      </c>
      <c r="Z41" s="5" t="str">
        <f t="shared" si="27"/>
        <v>Tom- Hannah Zhu</v>
      </c>
      <c r="AA41" s="1">
        <f t="shared" si="28"/>
        <v>125</v>
      </c>
    </row>
    <row r="42" spans="1:27" ht="11.25">
      <c r="A42" s="1">
        <v>6</v>
      </c>
      <c r="B42" s="5" t="s">
        <v>46</v>
      </c>
      <c r="C42" s="5">
        <v>5</v>
      </c>
      <c r="D42" s="5">
        <v>6</v>
      </c>
      <c r="E42" s="5">
        <v>5</v>
      </c>
      <c r="F42" s="5">
        <v>9</v>
      </c>
      <c r="G42" s="5">
        <v>3</v>
      </c>
      <c r="H42" s="5">
        <v>4</v>
      </c>
      <c r="I42" s="5">
        <v>9</v>
      </c>
      <c r="J42" s="5">
        <v>6</v>
      </c>
      <c r="K42" s="5">
        <v>5</v>
      </c>
      <c r="L42" s="1">
        <f t="shared" si="23"/>
        <v>52</v>
      </c>
      <c r="M42" s="6">
        <v>4</v>
      </c>
      <c r="N42" s="6">
        <v>6</v>
      </c>
      <c r="O42" s="6">
        <v>6</v>
      </c>
      <c r="P42" s="6">
        <v>3</v>
      </c>
      <c r="Q42" s="6">
        <v>5</v>
      </c>
      <c r="R42" s="6">
        <v>5</v>
      </c>
      <c r="S42" s="6">
        <v>6</v>
      </c>
      <c r="T42" s="6">
        <v>7</v>
      </c>
      <c r="U42" s="6">
        <v>4</v>
      </c>
      <c r="V42" s="1">
        <f t="shared" si="24"/>
        <v>46</v>
      </c>
      <c r="W42" s="1">
        <f t="shared" si="25"/>
        <v>98</v>
      </c>
      <c r="X42" s="1"/>
      <c r="Y42" s="12" t="e">
        <f t="shared" si="26"/>
        <v>#REF!</v>
      </c>
      <c r="Z42" s="5" t="str">
        <f>B42</f>
        <v>Tom- Amelia Schanhofer</v>
      </c>
      <c r="AA42" s="1">
        <f t="shared" si="28"/>
        <v>180</v>
      </c>
    </row>
    <row r="43" spans="1:27" ht="11.25">
      <c r="A43" s="1"/>
      <c r="B43" s="7" t="s">
        <v>9</v>
      </c>
      <c r="C43" s="5"/>
      <c r="D43" s="5"/>
      <c r="E43" s="5"/>
      <c r="F43" s="5"/>
      <c r="G43" s="5"/>
      <c r="H43" s="5"/>
      <c r="I43" s="5"/>
      <c r="J43" s="5"/>
      <c r="K43" s="5"/>
      <c r="L43" s="1"/>
      <c r="M43" s="6"/>
      <c r="N43" s="6"/>
      <c r="O43" s="6"/>
      <c r="P43" s="6"/>
      <c r="Q43" s="6"/>
      <c r="R43" s="6"/>
      <c r="S43" s="6"/>
      <c r="T43" s="6"/>
      <c r="U43" s="6"/>
      <c r="V43" s="1"/>
      <c r="W43" s="1">
        <v>335</v>
      </c>
      <c r="X43" s="1"/>
      <c r="Y43" s="13" t="e">
        <f>IF(AA51&lt;&gt;"Inc",(RANK(AA51,$AH$5:$AH$11,1)),"")</f>
        <v>#REF!</v>
      </c>
      <c r="Z43" s="7" t="str">
        <f t="shared" si="27"/>
        <v>TOMAH</v>
      </c>
      <c r="AA43" s="1">
        <f t="shared" si="28"/>
        <v>444</v>
      </c>
    </row>
    <row r="44" spans="1:27" ht="11.25">
      <c r="A44" s="1"/>
      <c r="AA44" s="1"/>
    </row>
    <row r="45" spans="1:27" ht="11.25">
      <c r="A45" s="1">
        <v>1</v>
      </c>
      <c r="AA45" s="1">
        <f aca="true" t="shared" si="29" ref="AA45:AA51">W37</f>
        <v>75</v>
      </c>
    </row>
    <row r="46" spans="1:27" ht="11.25">
      <c r="A46" s="1">
        <v>2</v>
      </c>
      <c r="AA46" s="1">
        <f t="shared" si="29"/>
        <v>74</v>
      </c>
    </row>
    <row r="47" spans="1:27" ht="11.25">
      <c r="A47" s="1">
        <v>3</v>
      </c>
      <c r="AA47" s="1">
        <f t="shared" si="29"/>
        <v>95</v>
      </c>
    </row>
    <row r="48" spans="1:27" ht="11.25">
      <c r="A48" s="1">
        <v>4</v>
      </c>
      <c r="AA48" s="1">
        <f t="shared" si="29"/>
        <v>95</v>
      </c>
    </row>
    <row r="49" spans="1:27" ht="11.25">
      <c r="A49" s="1">
        <v>5</v>
      </c>
      <c r="AA49" s="1">
        <f t="shared" si="29"/>
        <v>91</v>
      </c>
    </row>
    <row r="50" spans="1:27" ht="11.25">
      <c r="A50" s="1">
        <v>6</v>
      </c>
      <c r="AA50" s="1">
        <f>W42</f>
        <v>98</v>
      </c>
    </row>
    <row r="51" spans="1:27" ht="11.25">
      <c r="A51" s="1"/>
      <c r="AA51" s="1">
        <f t="shared" si="29"/>
        <v>335</v>
      </c>
    </row>
  </sheetData>
  <sheetProtection/>
  <printOptions gridLines="1"/>
  <pageMargins left="0.25" right="0.2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">
      <selection activeCell="E25" sqref="A19:E25"/>
    </sheetView>
  </sheetViews>
  <sheetFormatPr defaultColWidth="11.375" defaultRowHeight="12"/>
  <cols>
    <col min="1" max="1" width="11.375" style="0" customWidth="1"/>
    <col min="2" max="2" width="24.75390625" style="0" customWidth="1"/>
    <col min="3" max="3" width="10.00390625" style="0" customWidth="1"/>
  </cols>
  <sheetData>
    <row r="1" ht="19.5">
      <c r="A1" s="15" t="str">
        <f>Overall!A1</f>
        <v>MVC Conference Championships @ Viroqua 9/21/2020</v>
      </c>
    </row>
    <row r="4" spans="5:6" ht="11.25">
      <c r="E4" s="17" t="s">
        <v>14</v>
      </c>
      <c r="F4" s="17" t="s">
        <v>15</v>
      </c>
    </row>
    <row r="5" spans="1:6" ht="11.25">
      <c r="A5" s="17" t="e">
        <f>Overall!Y5</f>
        <v>#REF!</v>
      </c>
      <c r="B5" t="str">
        <f>Overall!Z5</f>
        <v>Aqu- Alexis Smith</v>
      </c>
      <c r="C5" s="16">
        <f>Overall!AA5</f>
        <v>101</v>
      </c>
      <c r="D5">
        <f aca="true" t="shared" si="0" ref="D5:D39">IF(OR(C5="",C5="INC"),"",(RANK(C5,$C$5:$C$39,1)))</f>
        <v>13</v>
      </c>
      <c r="E5" s="17">
        <f aca="true" ca="1" t="shared" si="1" ref="E5:E39">IF(D5&lt;16,AVERAGE(OFFSET($F$4,D5,0,COUNTIF($D$5:$D$39,D5))),"")</f>
        <v>3</v>
      </c>
      <c r="F5" s="17">
        <v>15</v>
      </c>
    </row>
    <row r="6" spans="1:6" ht="11.25">
      <c r="A6" s="17" t="e">
        <f>Overall!Y6</f>
        <v>#REF!</v>
      </c>
      <c r="B6" t="str">
        <f>Overall!Z6</f>
        <v>Aqu- Payton Kudron</v>
      </c>
      <c r="C6" s="16">
        <f>Overall!AA6</f>
        <v>120</v>
      </c>
      <c r="D6">
        <f t="shared" si="0"/>
        <v>25</v>
      </c>
      <c r="E6" s="17">
        <f ca="1" t="shared" si="1"/>
      </c>
      <c r="F6" s="17">
        <v>14</v>
      </c>
    </row>
    <row r="7" spans="1:6" ht="11.25">
      <c r="A7" s="17" t="e">
        <f>Overall!Y7</f>
        <v>#REF!</v>
      </c>
      <c r="B7" t="str">
        <f>Overall!Z7</f>
        <v>Aqu- Mary Riley</v>
      </c>
      <c r="C7" s="16">
        <f>Overall!AA7</f>
        <v>120</v>
      </c>
      <c r="D7">
        <f t="shared" si="0"/>
        <v>25</v>
      </c>
      <c r="E7" s="17">
        <f ca="1" t="shared" si="1"/>
      </c>
      <c r="F7" s="17">
        <v>13</v>
      </c>
    </row>
    <row r="8" spans="1:6" ht="11.25">
      <c r="A8" s="17" t="e">
        <f>Overall!Y8</f>
        <v>#REF!</v>
      </c>
      <c r="B8" t="str">
        <f>Overall!Z8</f>
        <v>Aqu- Emma Miller</v>
      </c>
      <c r="C8" s="16">
        <f>Overall!AA8</f>
        <v>116</v>
      </c>
      <c r="D8">
        <f t="shared" si="0"/>
        <v>23</v>
      </c>
      <c r="E8" s="17">
        <f ca="1" t="shared" si="1"/>
      </c>
      <c r="F8" s="17">
        <v>12</v>
      </c>
    </row>
    <row r="9" spans="1:6" ht="11.25">
      <c r="A9" s="17" t="e">
        <f>Overall!Y9</f>
        <v>#REF!</v>
      </c>
      <c r="B9" t="str">
        <f>Overall!Z9</f>
        <v>Aqu- Lizzie Wintheiser</v>
      </c>
      <c r="C9" s="16">
        <f>Overall!AA9</f>
        <v>114</v>
      </c>
      <c r="D9">
        <f t="shared" si="0"/>
        <v>22</v>
      </c>
      <c r="E9" s="17">
        <f ca="1" t="shared" si="1"/>
      </c>
      <c r="F9" s="17">
        <v>11</v>
      </c>
    </row>
    <row r="10" spans="1:6" ht="11.25">
      <c r="A10" s="17" t="e">
        <f>Overall!Y10</f>
        <v>#REF!</v>
      </c>
      <c r="B10" t="str">
        <f>Overall!Z10</f>
        <v>Aqu- Amina Rabindra</v>
      </c>
      <c r="C10" s="16">
        <f>Overall!AA10</f>
        <v>110</v>
      </c>
      <c r="D10">
        <f t="shared" si="0"/>
        <v>21</v>
      </c>
      <c r="E10" s="17">
        <f ca="1" t="shared" si="1"/>
      </c>
      <c r="F10" s="17">
        <v>10</v>
      </c>
    </row>
    <row r="11" spans="1:6" ht="11.25">
      <c r="A11" s="18" t="e">
        <f>Overall!Y11</f>
        <v>#REF!</v>
      </c>
      <c r="B11" s="19" t="str">
        <f>Overall!Z11</f>
        <v>AQUINAS</v>
      </c>
      <c r="C11" s="20">
        <f>Overall!AA11</f>
        <v>441</v>
      </c>
      <c r="D11">
        <f t="shared" si="0"/>
        <v>34</v>
      </c>
      <c r="E11" s="17">
        <f ca="1" t="shared" si="1"/>
      </c>
      <c r="F11" s="17">
        <v>9</v>
      </c>
    </row>
    <row r="12" spans="1:6" ht="11.25">
      <c r="A12" s="17" t="e">
        <f>Overall!Y13</f>
        <v>#REF!</v>
      </c>
      <c r="B12" t="str">
        <f>Overall!Z13</f>
        <v>Hol- Emily Nelson</v>
      </c>
      <c r="C12" s="16">
        <f>Overall!AA13</f>
        <v>102</v>
      </c>
      <c r="D12">
        <f t="shared" si="0"/>
        <v>14</v>
      </c>
      <c r="E12" s="17">
        <f ca="1" t="shared" si="1"/>
        <v>1.5</v>
      </c>
      <c r="F12" s="17">
        <v>8</v>
      </c>
    </row>
    <row r="13" spans="1:6" ht="11.25">
      <c r="A13" s="17" t="e">
        <f>Overall!Y14</f>
        <v>#REF!</v>
      </c>
      <c r="B13" t="str">
        <f>Overall!Z14</f>
        <v>Hol- Brianna Senn</v>
      </c>
      <c r="C13" s="16">
        <f>Overall!AA14</f>
        <v>106</v>
      </c>
      <c r="D13">
        <f t="shared" si="0"/>
        <v>18</v>
      </c>
      <c r="E13" s="17">
        <f ca="1" t="shared" si="1"/>
      </c>
      <c r="F13" s="17">
        <v>7</v>
      </c>
    </row>
    <row r="14" spans="1:6" ht="11.25">
      <c r="A14" s="17" t="e">
        <f>Overall!Y15</f>
        <v>#REF!</v>
      </c>
      <c r="B14" t="str">
        <f>Overall!Z15</f>
        <v>Hol- Trinity Hostman</v>
      </c>
      <c r="C14" s="16">
        <f>Overall!AA15</f>
        <v>108</v>
      </c>
      <c r="D14">
        <f t="shared" si="0"/>
        <v>20</v>
      </c>
      <c r="E14" s="17">
        <f ca="1" t="shared" si="1"/>
      </c>
      <c r="F14" s="17">
        <v>6</v>
      </c>
    </row>
    <row r="15" spans="1:6" ht="11.25">
      <c r="A15" s="17" t="e">
        <f>Overall!Y16</f>
        <v>#REF!</v>
      </c>
      <c r="B15" t="str">
        <f>Overall!Z16</f>
        <v>Hol- Madison Wheeler</v>
      </c>
      <c r="C15" s="16">
        <f>Overall!AA16</f>
        <v>102</v>
      </c>
      <c r="D15">
        <f t="shared" si="0"/>
        <v>14</v>
      </c>
      <c r="E15" s="17">
        <f ca="1" t="shared" si="1"/>
        <v>1.5</v>
      </c>
      <c r="F15" s="17">
        <v>5</v>
      </c>
    </row>
    <row r="16" spans="1:6" ht="11.25">
      <c r="A16" s="17" t="e">
        <f>Overall!Y17</f>
        <v>#REF!</v>
      </c>
      <c r="B16" t="str">
        <f>Overall!Z17</f>
        <v>Hol- Megan Hefti</v>
      </c>
      <c r="C16" s="16">
        <f>Overall!AA17</f>
        <v>118</v>
      </c>
      <c r="D16">
        <f t="shared" si="0"/>
        <v>24</v>
      </c>
      <c r="E16" s="17">
        <f ca="1" t="shared" si="1"/>
      </c>
      <c r="F16" s="17">
        <v>4</v>
      </c>
    </row>
    <row r="17" spans="1:6" ht="11.25">
      <c r="A17" s="17"/>
      <c r="B17" t="str">
        <f>Overall!Z18</f>
        <v>Hol- Morgan Gunderson</v>
      </c>
      <c r="C17" s="16">
        <f>Overall!AA18</f>
        <v>106</v>
      </c>
      <c r="D17">
        <f t="shared" si="0"/>
        <v>18</v>
      </c>
      <c r="E17" s="17">
        <f ca="1" t="shared" si="1"/>
      </c>
      <c r="F17" s="17">
        <v>3</v>
      </c>
    </row>
    <row r="18" spans="1:6" ht="11.25">
      <c r="A18" s="18" t="e">
        <f>Overall!Y19</f>
        <v>#REF!</v>
      </c>
      <c r="B18" s="19" t="str">
        <f>Overall!Z19</f>
        <v>HOLMEN</v>
      </c>
      <c r="C18" s="20">
        <f>Overall!AA19</f>
        <v>416</v>
      </c>
      <c r="D18">
        <f t="shared" si="0"/>
        <v>33</v>
      </c>
      <c r="E18" s="17">
        <f ca="1" t="shared" si="1"/>
      </c>
      <c r="F18" s="17">
        <v>2</v>
      </c>
    </row>
    <row r="19" spans="1:6" ht="11.25">
      <c r="A19" s="17" t="e">
        <f>Overall!Y21</f>
        <v>#REF!</v>
      </c>
      <c r="B19" t="str">
        <f>Overall!Z21</f>
        <v>Ona- Amber Nguyen</v>
      </c>
      <c r="C19" s="16">
        <f>Overall!AA29</f>
        <v>80</v>
      </c>
      <c r="D19">
        <f t="shared" si="0"/>
        <v>3</v>
      </c>
      <c r="E19" s="17">
        <f ca="1" t="shared" si="1"/>
        <v>13</v>
      </c>
      <c r="F19" s="17">
        <v>1</v>
      </c>
    </row>
    <row r="20" spans="1:6" ht="11.25">
      <c r="A20" s="17" t="e">
        <f>Overall!Y22</f>
        <v>#REF!</v>
      </c>
      <c r="B20" t="str">
        <f>Overall!Z22</f>
        <v>Ona- Allison Balduzzi</v>
      </c>
      <c r="C20" s="16">
        <f>Overall!AA30</f>
        <v>86</v>
      </c>
      <c r="D20">
        <f t="shared" si="0"/>
        <v>5</v>
      </c>
      <c r="E20" s="17">
        <f ca="1" t="shared" si="1"/>
        <v>11</v>
      </c>
      <c r="F20" s="17"/>
    </row>
    <row r="21" spans="1:6" ht="11.25">
      <c r="A21" s="17" t="e">
        <f>Overall!Y23</f>
        <v>#REF!</v>
      </c>
      <c r="B21" t="str">
        <f>Overall!Z23</f>
        <v>Ona- Kiya Bronston</v>
      </c>
      <c r="C21" s="16">
        <f>Overall!AA31</f>
        <v>83</v>
      </c>
      <c r="D21">
        <f t="shared" si="0"/>
        <v>4</v>
      </c>
      <c r="E21" s="17">
        <f ca="1" t="shared" si="1"/>
        <v>12</v>
      </c>
      <c r="F21" s="17"/>
    </row>
    <row r="22" spans="1:6" ht="11.25">
      <c r="A22" s="17" t="e">
        <f>Overall!Y24</f>
        <v>#REF!</v>
      </c>
      <c r="B22" t="str">
        <f>Overall!Z24</f>
        <v>Ona- Malia McGarry</v>
      </c>
      <c r="C22" s="16">
        <f>Overall!AA32</f>
        <v>92</v>
      </c>
      <c r="D22">
        <f t="shared" si="0"/>
        <v>7</v>
      </c>
      <c r="E22" s="17">
        <f ca="1" t="shared" si="1"/>
        <v>9</v>
      </c>
      <c r="F22" s="17"/>
    </row>
    <row r="23" spans="1:6" ht="11.25">
      <c r="A23" s="17" t="e">
        <f>Overall!Y25</f>
        <v>#REF!</v>
      </c>
      <c r="B23" t="str">
        <f>Overall!Z25</f>
        <v>Ona- Lily Tobert</v>
      </c>
      <c r="C23" s="16">
        <f>Overall!AA33</f>
        <v>105</v>
      </c>
      <c r="D23">
        <f t="shared" si="0"/>
        <v>17</v>
      </c>
      <c r="E23" s="17">
        <f ca="1" t="shared" si="1"/>
      </c>
      <c r="F23" s="17"/>
    </row>
    <row r="24" spans="1:6" ht="11.25">
      <c r="A24" s="17"/>
      <c r="B24" t="str">
        <f>Overall!Z26</f>
        <v>Ona- Natalie Schrender </v>
      </c>
      <c r="C24" s="16">
        <f>Overall!AA34</f>
        <v>96</v>
      </c>
      <c r="D24">
        <f t="shared" si="0"/>
        <v>10</v>
      </c>
      <c r="E24" s="17">
        <f ca="1" t="shared" si="1"/>
        <v>6</v>
      </c>
      <c r="F24" s="17"/>
    </row>
    <row r="25" spans="1:6" ht="11.25">
      <c r="A25" s="18" t="e">
        <f>Overall!Y27</f>
        <v>#REF!</v>
      </c>
      <c r="B25" s="19" t="str">
        <f>Overall!Z27</f>
        <v>ONALASKA</v>
      </c>
      <c r="C25" s="20">
        <f>Overall!AA35</f>
        <v>341</v>
      </c>
      <c r="D25">
        <f t="shared" si="0"/>
        <v>32</v>
      </c>
      <c r="E25" s="17">
        <f ca="1" t="shared" si="1"/>
      </c>
      <c r="F25" s="17"/>
    </row>
    <row r="26" spans="1:6" ht="11.25">
      <c r="A26" s="17" t="e">
        <f>Overall!Y29</f>
        <v>#REF!</v>
      </c>
      <c r="B26" t="str">
        <f>Overall!Z29</f>
        <v>Spa- Chloe Hoff</v>
      </c>
      <c r="C26" s="16">
        <f>Overall!AA37</f>
        <v>97</v>
      </c>
      <c r="D26">
        <f t="shared" si="0"/>
        <v>11</v>
      </c>
      <c r="E26" s="17">
        <f ca="1" t="shared" si="1"/>
        <v>5</v>
      </c>
      <c r="F26" s="17"/>
    </row>
    <row r="27" spans="1:6" ht="11.25">
      <c r="A27" s="17" t="e">
        <f>Overall!Y30</f>
        <v>#REF!</v>
      </c>
      <c r="B27" t="str">
        <f>Overall!Z30</f>
        <v>Spa- Paige Winterton</v>
      </c>
      <c r="C27" s="16">
        <f>Overall!AA38</f>
        <v>102</v>
      </c>
      <c r="D27">
        <f t="shared" si="0"/>
        <v>14</v>
      </c>
      <c r="E27" s="17">
        <f ca="1" t="shared" si="1"/>
        <v>1.5</v>
      </c>
      <c r="F27" s="17"/>
    </row>
    <row r="28" spans="1:6" ht="11.25">
      <c r="A28" s="17" t="e">
        <f>Overall!Y31</f>
        <v>#REF!</v>
      </c>
      <c r="B28" t="str">
        <f>Overall!Z31</f>
        <v>Spa- Olivia Vieth</v>
      </c>
      <c r="C28" s="16">
        <f>Overall!AA39</f>
        <v>127</v>
      </c>
      <c r="D28">
        <f t="shared" si="0"/>
        <v>29</v>
      </c>
      <c r="E28" s="17">
        <f ca="1" t="shared" si="1"/>
      </c>
      <c r="F28" s="17"/>
    </row>
    <row r="29" spans="1:6" ht="11.25">
      <c r="A29" s="17" t="e">
        <f>Overall!Y32</f>
        <v>#REF!</v>
      </c>
      <c r="B29" t="str">
        <f>Overall!Z32</f>
        <v>Spa- Taylor Cook</v>
      </c>
      <c r="C29" s="16">
        <f>Overall!AA40</f>
        <v>120</v>
      </c>
      <c r="D29">
        <f t="shared" si="0"/>
        <v>25</v>
      </c>
      <c r="E29" s="17">
        <f ca="1" t="shared" si="1"/>
      </c>
      <c r="F29" s="17"/>
    </row>
    <row r="30" spans="1:6" ht="11.25">
      <c r="A30" s="17" t="e">
        <f>Overall!Y33</f>
        <v>#REF!</v>
      </c>
      <c r="B30" t="str">
        <f>Overall!Z33</f>
        <v>Spa- Ellie Kowitz</v>
      </c>
      <c r="C30" s="16">
        <f>Overall!AA41</f>
        <v>125</v>
      </c>
      <c r="D30">
        <f t="shared" si="0"/>
        <v>28</v>
      </c>
      <c r="E30" s="17">
        <f ca="1" t="shared" si="1"/>
      </c>
      <c r="F30" s="17"/>
    </row>
    <row r="31" spans="1:6" ht="11.25">
      <c r="A31" s="17" t="e">
        <f>Overall!Y34</f>
        <v>#REF!</v>
      </c>
      <c r="B31" t="str">
        <f>Overall!Z34</f>
        <v>Spa-</v>
      </c>
      <c r="C31" s="16">
        <f>Overall!AA42</f>
        <v>180</v>
      </c>
      <c r="D31">
        <f t="shared" si="0"/>
        <v>30</v>
      </c>
      <c r="E31" s="17">
        <f ca="1" t="shared" si="1"/>
      </c>
      <c r="F31" s="17"/>
    </row>
    <row r="32" spans="1:6" ht="11.25">
      <c r="A32" s="18" t="e">
        <f>Overall!Y35</f>
        <v>#REF!</v>
      </c>
      <c r="B32" s="19" t="str">
        <f>Overall!Z35</f>
        <v>SPARTA</v>
      </c>
      <c r="C32" s="20">
        <f>Overall!AA43</f>
        <v>444</v>
      </c>
      <c r="D32">
        <f t="shared" si="0"/>
        <v>35</v>
      </c>
      <c r="E32" s="17">
        <f ca="1" t="shared" si="1"/>
      </c>
      <c r="F32" s="17"/>
    </row>
    <row r="33" spans="1:6" ht="11.25">
      <c r="A33" s="17" t="e">
        <f>Overall!Y37</f>
        <v>#REF!</v>
      </c>
      <c r="B33" t="str">
        <f>Overall!Z37</f>
        <v>Tom- Brin Neumann</v>
      </c>
      <c r="C33" s="16">
        <f>Overall!AA45</f>
        <v>75</v>
      </c>
      <c r="D33">
        <f t="shared" si="0"/>
        <v>2</v>
      </c>
      <c r="E33" s="17">
        <f ca="1" t="shared" si="1"/>
        <v>14</v>
      </c>
      <c r="F33" s="17"/>
    </row>
    <row r="34" spans="1:6" ht="11.25">
      <c r="A34" s="17" t="e">
        <f>Overall!Y38</f>
        <v>#REF!</v>
      </c>
      <c r="B34" t="str">
        <f>Overall!Z38</f>
        <v>Tom- Sophie Pokela</v>
      </c>
      <c r="C34" s="16">
        <f>Overall!AA46</f>
        <v>74</v>
      </c>
      <c r="D34">
        <f t="shared" si="0"/>
        <v>1</v>
      </c>
      <c r="E34" s="17">
        <f ca="1" t="shared" si="1"/>
        <v>15</v>
      </c>
      <c r="F34" s="17"/>
    </row>
    <row r="35" spans="1:6" ht="11.25">
      <c r="A35" s="17" t="e">
        <f>Overall!Y39</f>
        <v>#REF!</v>
      </c>
      <c r="B35" t="str">
        <f>Overall!Z39</f>
        <v>Tom- Amelia Zingler</v>
      </c>
      <c r="C35" s="16">
        <f>Overall!AA47</f>
        <v>95</v>
      </c>
      <c r="D35">
        <f t="shared" si="0"/>
        <v>8</v>
      </c>
      <c r="E35" s="17">
        <f ca="1" t="shared" si="1"/>
        <v>7.5</v>
      </c>
      <c r="F35" s="17"/>
    </row>
    <row r="36" spans="1:6" ht="11.25">
      <c r="A36" s="17" t="e">
        <f>Overall!Y40</f>
        <v>#REF!</v>
      </c>
      <c r="B36" t="str">
        <f>Overall!Z40</f>
        <v>Tom- Jayda Zhu</v>
      </c>
      <c r="C36" s="16">
        <f>Overall!AA48</f>
        <v>95</v>
      </c>
      <c r="D36">
        <f t="shared" si="0"/>
        <v>8</v>
      </c>
      <c r="E36" s="17">
        <f ca="1" t="shared" si="1"/>
        <v>7.5</v>
      </c>
      <c r="F36" s="17"/>
    </row>
    <row r="37" spans="1:6" ht="11.25">
      <c r="A37" s="17" t="e">
        <f>Overall!Y41</f>
        <v>#REF!</v>
      </c>
      <c r="B37" t="str">
        <f>Overall!Z41</f>
        <v>Tom- Hannah Zhu</v>
      </c>
      <c r="C37" s="16">
        <f>Overall!AA49</f>
        <v>91</v>
      </c>
      <c r="D37">
        <f t="shared" si="0"/>
        <v>6</v>
      </c>
      <c r="E37" s="17">
        <f ca="1" t="shared" si="1"/>
        <v>10</v>
      </c>
      <c r="F37" s="17"/>
    </row>
    <row r="38" spans="1:6" ht="11.25">
      <c r="A38" s="17"/>
      <c r="B38" t="str">
        <f>Overall!Z42</f>
        <v>Tom- Amelia Schanhofer</v>
      </c>
      <c r="C38" s="16">
        <f>Overall!AA50</f>
        <v>98</v>
      </c>
      <c r="D38">
        <f t="shared" si="0"/>
        <v>12</v>
      </c>
      <c r="E38" s="17">
        <f ca="1" t="shared" si="1"/>
        <v>4</v>
      </c>
      <c r="F38" s="17"/>
    </row>
    <row r="39" spans="1:6" ht="11.25">
      <c r="A39" s="18" t="e">
        <f>Overall!Y43</f>
        <v>#REF!</v>
      </c>
      <c r="B39" s="19" t="str">
        <f>Overall!Z43</f>
        <v>TOMAH</v>
      </c>
      <c r="C39" s="20">
        <f>Overall!AA51</f>
        <v>335</v>
      </c>
      <c r="D39">
        <f t="shared" si="0"/>
        <v>31</v>
      </c>
      <c r="E39" s="17">
        <f ca="1" t="shared" si="1"/>
      </c>
      <c r="F39" s="17"/>
    </row>
    <row r="40" ht="11.25">
      <c r="F40" s="17"/>
    </row>
    <row r="41" spans="5:6" ht="11.25">
      <c r="E41">
        <f>SUM(E5:E39)</f>
        <v>121.5</v>
      </c>
      <c r="F41" s="17"/>
    </row>
    <row r="42" ht="11.25">
      <c r="F42" s="17"/>
    </row>
    <row r="43" ht="11.25">
      <c r="F43" s="17"/>
    </row>
    <row r="44" ht="11.25">
      <c r="F44" s="17"/>
    </row>
    <row r="45" ht="11.25">
      <c r="F45" s="17"/>
    </row>
    <row r="46" ht="11.25">
      <c r="F46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8">
      <selection activeCell="A19" sqref="A19:E25"/>
    </sheetView>
  </sheetViews>
  <sheetFormatPr defaultColWidth="11.375" defaultRowHeight="12"/>
  <cols>
    <col min="1" max="1" width="11.375" style="0" customWidth="1"/>
    <col min="2" max="2" width="24.75390625" style="0" customWidth="1"/>
    <col min="3" max="3" width="10.00390625" style="0" customWidth="1"/>
  </cols>
  <sheetData>
    <row r="1" ht="19.5">
      <c r="A1" s="15" t="str">
        <f>Overall!A1</f>
        <v>MVC Conference Championships @ Viroqua 9/21/2020</v>
      </c>
    </row>
    <row r="4" spans="5:6" ht="11.25">
      <c r="E4" s="17" t="s">
        <v>14</v>
      </c>
      <c r="F4" s="17" t="s">
        <v>15</v>
      </c>
    </row>
    <row r="5" spans="1:6" ht="11.25">
      <c r="A5" s="17" t="e">
        <f>Overall!Y5</f>
        <v>#REF!</v>
      </c>
      <c r="B5" t="str">
        <f>Overall!Z5</f>
        <v>Aqu- Alexis Smith</v>
      </c>
      <c r="C5" s="16">
        <f>Overall!AA5</f>
        <v>101</v>
      </c>
      <c r="D5">
        <f aca="true" t="shared" si="0" ref="D5:D39">IF(OR(C5="",C5="INC"),"",(RANK(C5,$C$5:$C$39,1)))</f>
        <v>13</v>
      </c>
      <c r="E5" s="17">
        <f aca="true" ca="1" t="shared" si="1" ref="E5:E39">IF(D5&lt;16,AVERAGE(OFFSET($F$4,D5,0,COUNTIF($D$5:$D$39,D5))),"")</f>
        <v>3</v>
      </c>
      <c r="F5" s="17">
        <v>15</v>
      </c>
    </row>
    <row r="6" spans="1:6" ht="11.25">
      <c r="A6" s="17" t="e">
        <f>Overall!Y6</f>
        <v>#REF!</v>
      </c>
      <c r="B6" t="str">
        <f>Overall!Z6</f>
        <v>Aqu- Payton Kudron</v>
      </c>
      <c r="C6" s="16">
        <f>Overall!AA6</f>
        <v>120</v>
      </c>
      <c r="D6">
        <f t="shared" si="0"/>
        <v>25</v>
      </c>
      <c r="E6" s="17">
        <f ca="1" t="shared" si="1"/>
      </c>
      <c r="F6" s="17">
        <v>14</v>
      </c>
    </row>
    <row r="7" spans="1:6" ht="11.25">
      <c r="A7" s="17" t="e">
        <f>Overall!Y7</f>
        <v>#REF!</v>
      </c>
      <c r="B7" t="str">
        <f>Overall!Z7</f>
        <v>Aqu- Mary Riley</v>
      </c>
      <c r="C7" s="16">
        <f>Overall!AA7</f>
        <v>120</v>
      </c>
      <c r="D7">
        <f t="shared" si="0"/>
        <v>25</v>
      </c>
      <c r="E7" s="17">
        <f ca="1" t="shared" si="1"/>
      </c>
      <c r="F7" s="17">
        <v>13</v>
      </c>
    </row>
    <row r="8" spans="1:6" ht="11.25">
      <c r="A8" s="17" t="e">
        <f>Overall!Y8</f>
        <v>#REF!</v>
      </c>
      <c r="B8" t="str">
        <f>Overall!Z8</f>
        <v>Aqu- Emma Miller</v>
      </c>
      <c r="C8" s="16">
        <f>Overall!AA8</f>
        <v>116</v>
      </c>
      <c r="D8">
        <f t="shared" si="0"/>
        <v>23</v>
      </c>
      <c r="E8" s="17">
        <f ca="1" t="shared" si="1"/>
      </c>
      <c r="F8" s="17">
        <v>12</v>
      </c>
    </row>
    <row r="9" spans="1:6" ht="11.25">
      <c r="A9" s="17" t="e">
        <f>Overall!Y9</f>
        <v>#REF!</v>
      </c>
      <c r="B9" t="str">
        <f>Overall!Z9</f>
        <v>Aqu- Lizzie Wintheiser</v>
      </c>
      <c r="C9" s="16">
        <f>Overall!AA9</f>
        <v>114</v>
      </c>
      <c r="D9">
        <f t="shared" si="0"/>
        <v>22</v>
      </c>
      <c r="E9" s="17">
        <f ca="1" t="shared" si="1"/>
      </c>
      <c r="F9" s="17">
        <v>11</v>
      </c>
    </row>
    <row r="10" spans="1:6" ht="11.25">
      <c r="A10" s="17" t="e">
        <f>Overall!Y10</f>
        <v>#REF!</v>
      </c>
      <c r="B10" t="str">
        <f>Overall!Z10</f>
        <v>Aqu- Amina Rabindra</v>
      </c>
      <c r="C10" s="16">
        <f>Overall!AA10</f>
        <v>110</v>
      </c>
      <c r="D10">
        <f t="shared" si="0"/>
        <v>21</v>
      </c>
      <c r="E10" s="17">
        <f ca="1" t="shared" si="1"/>
      </c>
      <c r="F10" s="17">
        <v>10</v>
      </c>
    </row>
    <row r="11" spans="1:6" ht="11.25">
      <c r="A11" s="18" t="e">
        <f>Overall!Y11</f>
        <v>#REF!</v>
      </c>
      <c r="B11" s="19" t="str">
        <f>Overall!Z11</f>
        <v>AQUINAS</v>
      </c>
      <c r="C11" s="20">
        <f>Overall!AA11</f>
        <v>441</v>
      </c>
      <c r="D11">
        <f t="shared" si="0"/>
        <v>34</v>
      </c>
      <c r="E11" s="17">
        <f ca="1" t="shared" si="1"/>
      </c>
      <c r="F11" s="17">
        <v>9</v>
      </c>
    </row>
    <row r="12" spans="1:6" ht="11.25">
      <c r="A12" s="17" t="e">
        <f>Overall!Y13</f>
        <v>#REF!</v>
      </c>
      <c r="B12" t="str">
        <f>Overall!Z13</f>
        <v>Hol- Emily Nelson</v>
      </c>
      <c r="C12" s="16">
        <f>Overall!AA13</f>
        <v>102</v>
      </c>
      <c r="D12">
        <f t="shared" si="0"/>
        <v>14</v>
      </c>
      <c r="E12" s="17">
        <f ca="1" t="shared" si="1"/>
        <v>1.5</v>
      </c>
      <c r="F12" s="17">
        <v>8</v>
      </c>
    </row>
    <row r="13" spans="1:6" ht="11.25">
      <c r="A13" s="17" t="e">
        <f>Overall!Y14</f>
        <v>#REF!</v>
      </c>
      <c r="B13" t="str">
        <f>Overall!Z14</f>
        <v>Hol- Brianna Senn</v>
      </c>
      <c r="C13" s="16">
        <f>Overall!AA14</f>
        <v>106</v>
      </c>
      <c r="D13">
        <f t="shared" si="0"/>
        <v>18</v>
      </c>
      <c r="E13" s="17">
        <f ca="1" t="shared" si="1"/>
      </c>
      <c r="F13" s="17">
        <v>7</v>
      </c>
    </row>
    <row r="14" spans="1:6" ht="11.25">
      <c r="A14" s="17" t="e">
        <f>Overall!Y15</f>
        <v>#REF!</v>
      </c>
      <c r="B14" t="str">
        <f>Overall!Z15</f>
        <v>Hol- Trinity Hostman</v>
      </c>
      <c r="C14" s="16">
        <f>Overall!AA15</f>
        <v>108</v>
      </c>
      <c r="D14">
        <f t="shared" si="0"/>
        <v>20</v>
      </c>
      <c r="E14" s="17">
        <f ca="1" t="shared" si="1"/>
      </c>
      <c r="F14" s="17">
        <v>6</v>
      </c>
    </row>
    <row r="15" spans="1:6" ht="11.25">
      <c r="A15" s="17" t="e">
        <f>Overall!Y16</f>
        <v>#REF!</v>
      </c>
      <c r="B15" t="str">
        <f>Overall!Z16</f>
        <v>Hol- Madison Wheeler</v>
      </c>
      <c r="C15" s="16">
        <f>Overall!AA16</f>
        <v>102</v>
      </c>
      <c r="D15">
        <f t="shared" si="0"/>
        <v>14</v>
      </c>
      <c r="E15" s="17">
        <f ca="1" t="shared" si="1"/>
        <v>1.5</v>
      </c>
      <c r="F15" s="17">
        <v>5</v>
      </c>
    </row>
    <row r="16" spans="1:6" ht="11.25">
      <c r="A16" s="17" t="e">
        <f>Overall!Y17</f>
        <v>#REF!</v>
      </c>
      <c r="B16" t="str">
        <f>Overall!Z17</f>
        <v>Hol- Megan Hefti</v>
      </c>
      <c r="C16" s="16">
        <f>Overall!AA17</f>
        <v>118</v>
      </c>
      <c r="D16">
        <f t="shared" si="0"/>
        <v>24</v>
      </c>
      <c r="E16" s="17">
        <f ca="1" t="shared" si="1"/>
      </c>
      <c r="F16" s="17">
        <v>4</v>
      </c>
    </row>
    <row r="17" spans="1:6" ht="11.25">
      <c r="A17" s="17"/>
      <c r="B17" t="str">
        <f>Overall!Z18</f>
        <v>Hol- Morgan Gunderson</v>
      </c>
      <c r="C17" s="16">
        <f>Overall!AA18</f>
        <v>106</v>
      </c>
      <c r="D17">
        <f t="shared" si="0"/>
        <v>18</v>
      </c>
      <c r="E17" s="17">
        <f ca="1" t="shared" si="1"/>
      </c>
      <c r="F17" s="17">
        <v>3</v>
      </c>
    </row>
    <row r="18" spans="1:6" ht="11.25">
      <c r="A18" s="18" t="e">
        <f>Overall!Y19</f>
        <v>#REF!</v>
      </c>
      <c r="B18" s="19" t="str">
        <f>Overall!Z19</f>
        <v>HOLMEN</v>
      </c>
      <c r="C18" s="20">
        <f>Overall!AA19</f>
        <v>416</v>
      </c>
      <c r="D18">
        <f t="shared" si="0"/>
        <v>33</v>
      </c>
      <c r="E18" s="17">
        <f ca="1" t="shared" si="1"/>
      </c>
      <c r="F18" s="17">
        <v>2</v>
      </c>
    </row>
    <row r="19" spans="1:6" ht="11.25">
      <c r="A19" s="17" t="e">
        <f>Overall!Y21</f>
        <v>#REF!</v>
      </c>
      <c r="B19" t="str">
        <f>Overall!Z21</f>
        <v>Ona- Amber Nguyen</v>
      </c>
      <c r="C19" s="16">
        <f>Overall!AA29</f>
        <v>80</v>
      </c>
      <c r="D19">
        <f t="shared" si="0"/>
        <v>3</v>
      </c>
      <c r="E19" s="17">
        <f ca="1" t="shared" si="1"/>
        <v>13</v>
      </c>
      <c r="F19" s="17">
        <v>1</v>
      </c>
    </row>
    <row r="20" spans="1:6" ht="11.25">
      <c r="A20" s="17" t="e">
        <f>Overall!Y22</f>
        <v>#REF!</v>
      </c>
      <c r="B20" t="str">
        <f>Overall!Z22</f>
        <v>Ona- Allison Balduzzi</v>
      </c>
      <c r="C20" s="16">
        <f>Overall!AA30</f>
        <v>86</v>
      </c>
      <c r="D20">
        <f t="shared" si="0"/>
        <v>5</v>
      </c>
      <c r="E20" s="17">
        <f ca="1" t="shared" si="1"/>
        <v>11</v>
      </c>
      <c r="F20" s="17"/>
    </row>
    <row r="21" spans="1:6" ht="11.25">
      <c r="A21" s="17" t="e">
        <f>Overall!Y23</f>
        <v>#REF!</v>
      </c>
      <c r="B21" t="str">
        <f>Overall!Z23</f>
        <v>Ona- Kiya Bronston</v>
      </c>
      <c r="C21" s="16">
        <f>Overall!AA31</f>
        <v>83</v>
      </c>
      <c r="D21">
        <f t="shared" si="0"/>
        <v>4</v>
      </c>
      <c r="E21" s="17">
        <f ca="1" t="shared" si="1"/>
        <v>12</v>
      </c>
      <c r="F21" s="17"/>
    </row>
    <row r="22" spans="1:6" ht="11.25">
      <c r="A22" s="17" t="e">
        <f>Overall!Y24</f>
        <v>#REF!</v>
      </c>
      <c r="B22" t="str">
        <f>Overall!Z24</f>
        <v>Ona- Malia McGarry</v>
      </c>
      <c r="C22" s="16">
        <f>Overall!AA32</f>
        <v>92</v>
      </c>
      <c r="D22">
        <f t="shared" si="0"/>
        <v>7</v>
      </c>
      <c r="E22" s="17">
        <f ca="1" t="shared" si="1"/>
        <v>9</v>
      </c>
      <c r="F22" s="17"/>
    </row>
    <row r="23" spans="1:6" ht="11.25">
      <c r="A23" s="17" t="e">
        <f>Overall!Y25</f>
        <v>#REF!</v>
      </c>
      <c r="B23" t="str">
        <f>Overall!Z25</f>
        <v>Ona- Lily Tobert</v>
      </c>
      <c r="C23" s="16">
        <f>Overall!AA33</f>
        <v>105</v>
      </c>
      <c r="D23">
        <f t="shared" si="0"/>
        <v>17</v>
      </c>
      <c r="E23" s="17">
        <f ca="1" t="shared" si="1"/>
      </c>
      <c r="F23" s="17"/>
    </row>
    <row r="24" spans="1:6" ht="11.25">
      <c r="A24" s="17"/>
      <c r="B24" t="str">
        <f>Overall!Z26</f>
        <v>Ona- Natalie Schrender </v>
      </c>
      <c r="C24" s="16">
        <f>Overall!AA34</f>
        <v>96</v>
      </c>
      <c r="D24">
        <f t="shared" si="0"/>
        <v>10</v>
      </c>
      <c r="E24" s="17">
        <f ca="1" t="shared" si="1"/>
        <v>6</v>
      </c>
      <c r="F24" s="17"/>
    </row>
    <row r="25" spans="1:6" ht="11.25">
      <c r="A25" s="18" t="e">
        <f>Overall!Y27</f>
        <v>#REF!</v>
      </c>
      <c r="B25" s="19" t="str">
        <f>Overall!Z27</f>
        <v>ONALASKA</v>
      </c>
      <c r="C25" s="20">
        <f>Overall!AA35</f>
        <v>341</v>
      </c>
      <c r="D25">
        <f t="shared" si="0"/>
        <v>32</v>
      </c>
      <c r="E25" s="17">
        <f ca="1" t="shared" si="1"/>
      </c>
      <c r="F25" s="17"/>
    </row>
    <row r="26" spans="1:6" ht="11.25">
      <c r="A26" s="17" t="e">
        <f>Overall!Y29</f>
        <v>#REF!</v>
      </c>
      <c r="B26" t="str">
        <f>Overall!Z29</f>
        <v>Spa- Chloe Hoff</v>
      </c>
      <c r="C26" s="16">
        <f>Overall!AA37</f>
        <v>97</v>
      </c>
      <c r="D26">
        <f t="shared" si="0"/>
        <v>11</v>
      </c>
      <c r="E26" s="17">
        <f ca="1" t="shared" si="1"/>
        <v>5</v>
      </c>
      <c r="F26" s="17"/>
    </row>
    <row r="27" spans="1:6" ht="11.25">
      <c r="A27" s="17" t="e">
        <f>Overall!Y30</f>
        <v>#REF!</v>
      </c>
      <c r="B27" t="str">
        <f>Overall!Z30</f>
        <v>Spa- Paige Winterton</v>
      </c>
      <c r="C27" s="16">
        <f>Overall!AA38</f>
        <v>102</v>
      </c>
      <c r="D27">
        <f t="shared" si="0"/>
        <v>14</v>
      </c>
      <c r="E27" s="17">
        <f ca="1" t="shared" si="1"/>
        <v>1.5</v>
      </c>
      <c r="F27" s="17"/>
    </row>
    <row r="28" spans="1:6" ht="11.25">
      <c r="A28" s="17" t="e">
        <f>Overall!Y31</f>
        <v>#REF!</v>
      </c>
      <c r="B28" t="str">
        <f>Overall!Z31</f>
        <v>Spa- Olivia Vieth</v>
      </c>
      <c r="C28" s="16">
        <f>Overall!AA39</f>
        <v>127</v>
      </c>
      <c r="D28">
        <f t="shared" si="0"/>
        <v>29</v>
      </c>
      <c r="E28" s="17">
        <f ca="1" t="shared" si="1"/>
      </c>
      <c r="F28" s="17"/>
    </row>
    <row r="29" spans="1:6" ht="11.25">
      <c r="A29" s="17" t="e">
        <f>Overall!Y32</f>
        <v>#REF!</v>
      </c>
      <c r="B29" t="str">
        <f>Overall!Z32</f>
        <v>Spa- Taylor Cook</v>
      </c>
      <c r="C29" s="16">
        <f>Overall!AA40</f>
        <v>120</v>
      </c>
      <c r="D29">
        <f t="shared" si="0"/>
        <v>25</v>
      </c>
      <c r="E29" s="17">
        <f ca="1" t="shared" si="1"/>
      </c>
      <c r="F29" s="17"/>
    </row>
    <row r="30" spans="1:6" ht="11.25">
      <c r="A30" s="17" t="e">
        <f>Overall!Y33</f>
        <v>#REF!</v>
      </c>
      <c r="B30" t="str">
        <f>Overall!Z33</f>
        <v>Spa- Ellie Kowitz</v>
      </c>
      <c r="C30" s="16">
        <f>Overall!AA41</f>
        <v>125</v>
      </c>
      <c r="D30">
        <f t="shared" si="0"/>
        <v>28</v>
      </c>
      <c r="E30" s="17">
        <f ca="1" t="shared" si="1"/>
      </c>
      <c r="F30" s="17"/>
    </row>
    <row r="31" spans="1:6" ht="11.25">
      <c r="A31" s="17" t="e">
        <f>Overall!Y34</f>
        <v>#REF!</v>
      </c>
      <c r="B31" t="str">
        <f>Overall!Z34</f>
        <v>Spa-</v>
      </c>
      <c r="C31" s="16">
        <f>Overall!AA42</f>
        <v>180</v>
      </c>
      <c r="D31">
        <f t="shared" si="0"/>
        <v>30</v>
      </c>
      <c r="E31" s="17">
        <f ca="1" t="shared" si="1"/>
      </c>
      <c r="F31" s="17"/>
    </row>
    <row r="32" spans="1:6" ht="11.25">
      <c r="A32" s="18" t="e">
        <f>Overall!Y35</f>
        <v>#REF!</v>
      </c>
      <c r="B32" s="19" t="str">
        <f>Overall!Z35</f>
        <v>SPARTA</v>
      </c>
      <c r="C32" s="20">
        <f>Overall!AA43</f>
        <v>444</v>
      </c>
      <c r="D32">
        <f t="shared" si="0"/>
        <v>35</v>
      </c>
      <c r="E32" s="17">
        <f ca="1" t="shared" si="1"/>
      </c>
      <c r="F32" s="17"/>
    </row>
    <row r="33" spans="1:6" ht="11.25">
      <c r="A33" s="17" t="e">
        <f>Overall!Y37</f>
        <v>#REF!</v>
      </c>
      <c r="B33" t="str">
        <f>Overall!Z37</f>
        <v>Tom- Brin Neumann</v>
      </c>
      <c r="C33" s="16">
        <f>Overall!AA45</f>
        <v>75</v>
      </c>
      <c r="D33">
        <f t="shared" si="0"/>
        <v>2</v>
      </c>
      <c r="E33" s="17">
        <f ca="1" t="shared" si="1"/>
        <v>14</v>
      </c>
      <c r="F33" s="17"/>
    </row>
    <row r="34" spans="1:6" ht="11.25">
      <c r="A34" s="17" t="e">
        <f>Overall!Y38</f>
        <v>#REF!</v>
      </c>
      <c r="B34" t="str">
        <f>Overall!Z38</f>
        <v>Tom- Sophie Pokela</v>
      </c>
      <c r="C34" s="16">
        <f>Overall!AA46</f>
        <v>74</v>
      </c>
      <c r="D34">
        <f t="shared" si="0"/>
        <v>1</v>
      </c>
      <c r="E34" s="17">
        <f ca="1" t="shared" si="1"/>
        <v>15</v>
      </c>
      <c r="F34" s="17"/>
    </row>
    <row r="35" spans="1:6" ht="11.25">
      <c r="A35" s="17" t="e">
        <f>Overall!Y39</f>
        <v>#REF!</v>
      </c>
      <c r="B35" t="str">
        <f>Overall!Z39</f>
        <v>Tom- Amelia Zingler</v>
      </c>
      <c r="C35" s="16">
        <f>Overall!AA47</f>
        <v>95</v>
      </c>
      <c r="D35">
        <f t="shared" si="0"/>
        <v>8</v>
      </c>
      <c r="E35" s="17">
        <f ca="1" t="shared" si="1"/>
        <v>7.5</v>
      </c>
      <c r="F35" s="17"/>
    </row>
    <row r="36" spans="1:6" ht="11.25">
      <c r="A36" s="17" t="e">
        <f>Overall!Y40</f>
        <v>#REF!</v>
      </c>
      <c r="B36" t="str">
        <f>Overall!Z40</f>
        <v>Tom- Jayda Zhu</v>
      </c>
      <c r="C36" s="16">
        <f>Overall!AA48</f>
        <v>95</v>
      </c>
      <c r="D36">
        <f t="shared" si="0"/>
        <v>8</v>
      </c>
      <c r="E36" s="17">
        <f ca="1" t="shared" si="1"/>
        <v>7.5</v>
      </c>
      <c r="F36" s="17"/>
    </row>
    <row r="37" spans="1:6" ht="11.25">
      <c r="A37" s="17" t="e">
        <f>Overall!Y41</f>
        <v>#REF!</v>
      </c>
      <c r="B37" t="str">
        <f>Overall!Z41</f>
        <v>Tom- Hannah Zhu</v>
      </c>
      <c r="C37" s="16">
        <f>Overall!AA49</f>
        <v>91</v>
      </c>
      <c r="D37">
        <f t="shared" si="0"/>
        <v>6</v>
      </c>
      <c r="E37" s="17">
        <f ca="1" t="shared" si="1"/>
        <v>10</v>
      </c>
      <c r="F37" s="17"/>
    </row>
    <row r="38" spans="1:6" ht="11.25">
      <c r="A38" s="17"/>
      <c r="B38" t="str">
        <f>Overall!Z42</f>
        <v>Tom- Amelia Schanhofer</v>
      </c>
      <c r="C38" s="16">
        <f>Overall!AA50</f>
        <v>98</v>
      </c>
      <c r="D38">
        <f t="shared" si="0"/>
        <v>12</v>
      </c>
      <c r="E38" s="17">
        <f ca="1" t="shared" si="1"/>
        <v>4</v>
      </c>
      <c r="F38" s="17"/>
    </row>
    <row r="39" spans="1:6" ht="11.25">
      <c r="A39" s="18" t="e">
        <f>Overall!Y43</f>
        <v>#REF!</v>
      </c>
      <c r="B39" s="19" t="str">
        <f>Overall!Z43</f>
        <v>TOMAH</v>
      </c>
      <c r="C39" s="20">
        <f>Overall!AA51</f>
        <v>335</v>
      </c>
      <c r="D39">
        <f t="shared" si="0"/>
        <v>31</v>
      </c>
      <c r="E39" s="17">
        <f ca="1" t="shared" si="1"/>
      </c>
      <c r="F39" s="17"/>
    </row>
    <row r="40" ht="11.25">
      <c r="F40" s="17"/>
    </row>
    <row r="41" spans="5:6" ht="11.25">
      <c r="E41">
        <f>SUM(E5:E39)</f>
        <v>121.5</v>
      </c>
      <c r="F41" s="17"/>
    </row>
    <row r="42" ht="11.25">
      <c r="F42" s="17"/>
    </row>
    <row r="43" ht="11.25">
      <c r="F43" s="17"/>
    </row>
    <row r="44" ht="11.25">
      <c r="F44" s="17"/>
    </row>
    <row r="45" ht="11.25">
      <c r="F45" s="17"/>
    </row>
    <row r="46" ht="11.25">
      <c r="F46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Terrie Hanke</dc:creator>
  <cp:keywords/>
  <dc:description/>
  <cp:lastModifiedBy>Gnewikow, Tonya</cp:lastModifiedBy>
  <cp:lastPrinted>2006-04-13T10:48:08Z</cp:lastPrinted>
  <dcterms:created xsi:type="dcterms:W3CDTF">2003-09-06T02:22:03Z</dcterms:created>
  <dcterms:modified xsi:type="dcterms:W3CDTF">2020-09-21T22:12:29Z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0x010100C55A52263ED7DC429F4E5E0CDF0EA9C5</vt:lpwstr>
  </property>
</Properties>
</file>