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0040" activeTab="0"/>
  </bookViews>
  <sheets>
    <sheet name="Overall Var" sheetId="1" r:id="rId1"/>
    <sheet name="V Ranked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<sst xmlns="http://schemas.openxmlformats.org/spreadsheetml/2006/main" count="47" uniqueCount="43">
  <si>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#</t>
  </si>
  <si>
    <t>in</t>
  </si>
  <si>
    <t>score</t>
  </si>
  <si>
    <t>tot</t>
  </si>
  <si>
    <t>AQUINAS</t>
  </si>
  <si>
    <t>HOLMEN</t>
  </si>
  <si>
    <t>ONALASKA</t>
  </si>
  <si>
    <t>SPARTA</t>
  </si>
  <si>
    <t>TOMAH</t>
  </si>
  <si>
    <t>School/Player/Year</t>
  </si>
  <si>
    <t>School-Player (Year)</t>
  </si>
  <si>
    <t>Rank</t>
  </si>
  <si>
    <t>Aqu-Payton Kudron</t>
  </si>
  <si>
    <t>Aqu-Alexis Smith</t>
  </si>
  <si>
    <t xml:space="preserve">Aqu-Mary Riley </t>
  </si>
  <si>
    <t>Aqu-Lizzie Wintheiser</t>
  </si>
  <si>
    <t>Aqu-Emma Miller</t>
  </si>
  <si>
    <t>Aqu-Amina Rabinder</t>
  </si>
  <si>
    <t xml:space="preserve">Hol-Emily Nelson </t>
  </si>
  <si>
    <t>Hol-Brianna Senn</t>
  </si>
  <si>
    <t>Hol-Trinity Horstman</t>
  </si>
  <si>
    <t>Hol-Madison Wheeler</t>
  </si>
  <si>
    <t>Hol-Megan Hefti</t>
  </si>
  <si>
    <t>Hol-Morgan Gunderson</t>
  </si>
  <si>
    <t>Ona-Amber Nguyen</t>
  </si>
  <si>
    <t xml:space="preserve">Ona-Allison Balduzzi </t>
  </si>
  <si>
    <t>Ona-Kiya Bronston</t>
  </si>
  <si>
    <t xml:space="preserve">Ona-Malia McGarry </t>
  </si>
  <si>
    <t xml:space="preserve">Ona-Lily Tobbert </t>
  </si>
  <si>
    <t xml:space="preserve">Ona-Natalie Schreader </t>
  </si>
  <si>
    <t xml:space="preserve">Spa-Paige Winterton </t>
  </si>
  <si>
    <t xml:space="preserve">Tom-Brin Neumann </t>
  </si>
  <si>
    <t xml:space="preserve">Tom-Amelia Zingler </t>
  </si>
  <si>
    <t>Tom-Sophie Pokela</t>
  </si>
  <si>
    <t>Tom-Jayda Zhu</t>
  </si>
  <si>
    <t xml:space="preserve">Tom-Hannah Zhu </t>
  </si>
  <si>
    <t>Tom-Amelia Schanhofer</t>
  </si>
  <si>
    <t xml:space="preserve">Spa-Payton Jones </t>
  </si>
  <si>
    <t>Spa-Olivia Vieth</t>
  </si>
  <si>
    <t xml:space="preserve">Spa-Taylor Cook </t>
  </si>
  <si>
    <t>Spa-Ellie Kouitz</t>
  </si>
  <si>
    <t>Spa-Carys Sullivan</t>
  </si>
  <si>
    <t>MVC Tomah at Hiawatha (par 36) on September 16,2020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</si>
</sst>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63"/>
      <name val="Arial"/>
      <family val="2"/>
    </font>
    <font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166" zoomScaleNormal="166" zoomScalePageLayoutView="0" workbookViewId="0" topLeftCell="A1">
      <selection activeCell="G44" sqref="G44"/>
    </sheetView>
  </sheetViews>
  <sheetFormatPr defaultColWidth="10.75390625" defaultRowHeight="12"/>
  <cols>
    <col min="1" max="1" width="2.00390625" style="3" customWidth="1"/>
    <col min="2" max="2" width="24.00390625" style="2" customWidth="1"/>
    <col min="3" max="11" width="2.50390625" style="3" customWidth="1"/>
    <col min="12" max="12" width="4.75390625" style="2" customWidth="1"/>
    <col min="13" max="13" width="3.75390625" style="4" customWidth="1"/>
    <col min="14" max="14" width="4.50390625" style="2" customWidth="1"/>
    <col min="15" max="15" width="24.00390625" style="2" customWidth="1"/>
    <col min="16" max="16" width="5.25390625" style="2" customWidth="1"/>
    <col min="17" max="17" width="4.25390625" style="2" customWidth="1"/>
    <col min="18" max="16384" width="10.75390625" style="2" customWidth="1"/>
  </cols>
  <sheetData>
    <row r="1" spans="1:16" ht="11.25">
      <c r="A1" s="17" t="s">
        <v>42</v>
      </c>
      <c r="B1" s="5"/>
      <c r="C1" s="6"/>
      <c r="D1" s="6"/>
      <c r="E1" s="6"/>
      <c r="F1" s="6"/>
      <c r="G1" s="6"/>
      <c r="H1" s="6"/>
      <c r="I1" s="6"/>
      <c r="J1" s="6"/>
      <c r="K1" s="6"/>
      <c r="L1" s="5"/>
      <c r="M1" s="7"/>
      <c r="N1" s="5"/>
      <c r="O1" s="5"/>
      <c r="P1" s="5"/>
    </row>
    <row r="2" spans="1:16" ht="11.25">
      <c r="A2" s="1" t="s">
        <v>0</v>
      </c>
      <c r="B2" s="8" t="s">
        <v>9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 t="s">
        <v>3</v>
      </c>
      <c r="M2" s="1"/>
      <c r="N2" s="9" t="s">
        <v>11</v>
      </c>
      <c r="O2" s="9" t="s">
        <v>10</v>
      </c>
      <c r="P2" s="10" t="s">
        <v>2</v>
      </c>
    </row>
    <row r="3" spans="1:23" ht="11.25">
      <c r="A3" s="1">
        <v>1</v>
      </c>
      <c r="B3" s="5" t="s">
        <v>13</v>
      </c>
      <c r="C3" s="6">
        <v>7</v>
      </c>
      <c r="D3" s="6">
        <v>6</v>
      </c>
      <c r="E3" s="6">
        <v>5</v>
      </c>
      <c r="F3" s="6">
        <v>6</v>
      </c>
      <c r="G3" s="6">
        <v>6</v>
      </c>
      <c r="H3" s="6">
        <v>4</v>
      </c>
      <c r="I3" s="6">
        <v>6</v>
      </c>
      <c r="J3" s="6">
        <v>6</v>
      </c>
      <c r="K3" s="6">
        <v>7</v>
      </c>
      <c r="L3" s="1">
        <f aca="true" t="shared" si="0" ref="L3:L8">SUM(C3:K3)</f>
        <v>53</v>
      </c>
      <c r="M3" s="1"/>
      <c r="N3" s="11">
        <f>IF(P3&lt;&gt;"",(RANK(P3,$P$3:$P$42,1)),"")</f>
        <v>17</v>
      </c>
      <c r="O3" s="5" t="str">
        <f aca="true" t="shared" si="1" ref="O3:O9">B3</f>
        <v>Aqu-Alexis Smith</v>
      </c>
      <c r="P3" s="1">
        <f aca="true" t="shared" si="2" ref="P3:P9">L3</f>
        <v>53</v>
      </c>
      <c r="V3" s="2" t="str">
        <f>O9</f>
        <v>AQUINAS</v>
      </c>
      <c r="W3" s="13">
        <f>L9</f>
        <v>224</v>
      </c>
    </row>
    <row r="4" spans="1:23" ht="11.25">
      <c r="A4" s="1">
        <v>2</v>
      </c>
      <c r="B4" s="5" t="s">
        <v>12</v>
      </c>
      <c r="C4" s="6">
        <v>7</v>
      </c>
      <c r="D4" s="6">
        <v>7</v>
      </c>
      <c r="E4" s="6">
        <v>9</v>
      </c>
      <c r="F4" s="6">
        <v>5</v>
      </c>
      <c r="G4" s="6">
        <v>7</v>
      </c>
      <c r="H4" s="6">
        <v>4</v>
      </c>
      <c r="I4" s="6">
        <v>8</v>
      </c>
      <c r="J4" s="6">
        <v>6</v>
      </c>
      <c r="K4" s="6">
        <v>10</v>
      </c>
      <c r="L4" s="1">
        <f t="shared" si="0"/>
        <v>63</v>
      </c>
      <c r="M4" s="1"/>
      <c r="N4" s="11">
        <f>IF(P4&lt;&gt;"",(RANK(P4,$P$3:$P$42,1)),"")</f>
        <v>29</v>
      </c>
      <c r="O4" s="5" t="str">
        <f t="shared" si="1"/>
        <v>Aqu-Payton Kudron</v>
      </c>
      <c r="P4" s="1">
        <f t="shared" si="2"/>
        <v>63</v>
      </c>
      <c r="V4" s="2" t="str">
        <f>O17</f>
        <v>HOLMEN</v>
      </c>
      <c r="W4" s="13">
        <f>L17</f>
        <v>204</v>
      </c>
    </row>
    <row r="5" spans="1:23" ht="11.25">
      <c r="A5" s="1">
        <v>3</v>
      </c>
      <c r="B5" s="5" t="s">
        <v>14</v>
      </c>
      <c r="C5" s="6">
        <v>7</v>
      </c>
      <c r="D5" s="6">
        <v>8</v>
      </c>
      <c r="E5" s="6">
        <v>6</v>
      </c>
      <c r="F5" s="6">
        <v>6</v>
      </c>
      <c r="G5" s="6">
        <v>8</v>
      </c>
      <c r="H5" s="6">
        <v>7</v>
      </c>
      <c r="I5" s="6">
        <v>6</v>
      </c>
      <c r="J5" s="6">
        <v>5</v>
      </c>
      <c r="K5" s="6">
        <v>7</v>
      </c>
      <c r="L5" s="1">
        <f t="shared" si="0"/>
        <v>60</v>
      </c>
      <c r="M5" s="1"/>
      <c r="N5" s="11">
        <f>IF(P5&lt;&gt;"",(RANK(P5,$P$3:$P$42,1)),"")</f>
        <v>25</v>
      </c>
      <c r="O5" s="5" t="str">
        <f t="shared" si="1"/>
        <v>Aqu-Mary Riley </v>
      </c>
      <c r="P5" s="1">
        <f t="shared" si="2"/>
        <v>60</v>
      </c>
      <c r="V5" s="2" t="e">
        <f>#REF!</f>
        <v>#REF!</v>
      </c>
      <c r="W5" s="13" t="e">
        <f>#REF!</f>
        <v>#REF!</v>
      </c>
    </row>
    <row r="6" spans="1:23" ht="11.25">
      <c r="A6" s="1">
        <v>4</v>
      </c>
      <c r="B6" s="5" t="s">
        <v>15</v>
      </c>
      <c r="C6" s="6">
        <v>9</v>
      </c>
      <c r="D6" s="6">
        <v>8</v>
      </c>
      <c r="E6" s="6">
        <v>7</v>
      </c>
      <c r="F6" s="6">
        <v>8</v>
      </c>
      <c r="G6" s="6">
        <v>6</v>
      </c>
      <c r="H6" s="6">
        <v>6</v>
      </c>
      <c r="I6" s="6">
        <v>7</v>
      </c>
      <c r="J6" s="6">
        <v>3</v>
      </c>
      <c r="K6" s="6">
        <v>8</v>
      </c>
      <c r="L6" s="1">
        <f t="shared" si="0"/>
        <v>62</v>
      </c>
      <c r="M6" s="1"/>
      <c r="N6" s="11">
        <f>IF(P6&lt;&gt;"",(RANK(P6,$P$3:$P$42,1)),"")</f>
        <v>27</v>
      </c>
      <c r="O6" s="5" t="str">
        <f t="shared" si="1"/>
        <v>Aqu-Lizzie Wintheiser</v>
      </c>
      <c r="P6" s="1">
        <f t="shared" si="2"/>
        <v>62</v>
      </c>
      <c r="V6" s="2" t="str">
        <f>O26</f>
        <v>ONALASKA</v>
      </c>
      <c r="W6" s="13">
        <f>L26</f>
        <v>172</v>
      </c>
    </row>
    <row r="7" spans="1:23" ht="11.25">
      <c r="A7" s="1">
        <v>5</v>
      </c>
      <c r="B7" s="5" t="s">
        <v>16</v>
      </c>
      <c r="C7">
        <v>11</v>
      </c>
      <c r="D7">
        <v>4</v>
      </c>
      <c r="E7">
        <v>5</v>
      </c>
      <c r="F7">
        <v>6</v>
      </c>
      <c r="G7">
        <v>7</v>
      </c>
      <c r="H7">
        <v>6</v>
      </c>
      <c r="I7">
        <v>6</v>
      </c>
      <c r="J7">
        <v>5</v>
      </c>
      <c r="K7">
        <v>6</v>
      </c>
      <c r="L7" s="1">
        <f t="shared" si="0"/>
        <v>56</v>
      </c>
      <c r="M7" s="1"/>
      <c r="N7" s="11">
        <f>IF(P7&lt;&gt;"",(RANK(P7,$P$3:$P$42,1)),"")</f>
        <v>21</v>
      </c>
      <c r="O7" s="5" t="str">
        <f t="shared" si="1"/>
        <v>Aqu-Emma Miller</v>
      </c>
      <c r="P7" s="1">
        <f t="shared" si="2"/>
        <v>56</v>
      </c>
      <c r="V7" s="2" t="str">
        <f>O34</f>
        <v>SPARTA</v>
      </c>
      <c r="W7" s="13">
        <f>L34</f>
        <v>227</v>
      </c>
    </row>
    <row r="8" spans="1:23" ht="11.25">
      <c r="A8" s="1">
        <v>6</v>
      </c>
      <c r="B8" s="5" t="s">
        <v>17</v>
      </c>
      <c r="C8">
        <v>8</v>
      </c>
      <c r="D8">
        <v>6</v>
      </c>
      <c r="E8">
        <v>8</v>
      </c>
      <c r="F8">
        <v>6</v>
      </c>
      <c r="G8">
        <v>7</v>
      </c>
      <c r="H8">
        <v>4</v>
      </c>
      <c r="I8">
        <v>6</v>
      </c>
      <c r="J8">
        <v>4</v>
      </c>
      <c r="K8">
        <v>6</v>
      </c>
      <c r="L8" s="1">
        <f t="shared" si="0"/>
        <v>55</v>
      </c>
      <c r="M8" s="1"/>
      <c r="N8" s="11">
        <f>IF(P8&lt;&gt;"",(RANK(P8,$P$3:$P$42,1)),"")</f>
        <v>19</v>
      </c>
      <c r="O8" s="5" t="str">
        <f>B8</f>
        <v>Aqu-Amina Rabinder</v>
      </c>
      <c r="P8" s="1">
        <f>L8</f>
        <v>55</v>
      </c>
      <c r="V8" s="2" t="str">
        <f>O42</f>
        <v>TOMAH</v>
      </c>
      <c r="W8" s="13">
        <f>L42</f>
        <v>177</v>
      </c>
    </row>
    <row r="9" spans="1:16" ht="11.25">
      <c r="A9" s="1"/>
      <c r="B9" s="7" t="s">
        <v>4</v>
      </c>
      <c r="C9" s="6"/>
      <c r="D9" s="6"/>
      <c r="E9" s="6"/>
      <c r="F9" s="6"/>
      <c r="G9" s="6"/>
      <c r="H9" s="6"/>
      <c r="I9" s="6"/>
      <c r="J9" s="6"/>
      <c r="K9" s="6"/>
      <c r="L9" s="1">
        <f>SUM(L3:L8)-LARGE(L3:L8,1)-LARGE(L3:L8,2)</f>
        <v>224</v>
      </c>
      <c r="M9" s="1"/>
      <c r="N9" s="12" t="e">
        <f>IF(P9&lt;&gt;"Inc",(RANK(P9,$W$3:$W$8,1)),"")</f>
        <v>#REF!</v>
      </c>
      <c r="O9" s="7" t="str">
        <f t="shared" si="1"/>
        <v>AQUINAS</v>
      </c>
      <c r="P9" s="1">
        <f t="shared" si="2"/>
        <v>224</v>
      </c>
    </row>
    <row r="10" spans="1:23" ht="11.25">
      <c r="A10" s="1"/>
      <c r="B10" s="5"/>
      <c r="C10" s="1">
        <v>10</v>
      </c>
      <c r="D10" s="1">
        <v>11</v>
      </c>
      <c r="E10" s="1">
        <v>12</v>
      </c>
      <c r="F10" s="1">
        <v>13</v>
      </c>
      <c r="G10" s="1">
        <v>14</v>
      </c>
      <c r="H10" s="1">
        <v>15</v>
      </c>
      <c r="I10" s="1">
        <v>16</v>
      </c>
      <c r="J10" s="1">
        <v>17</v>
      </c>
      <c r="K10" s="1">
        <v>18</v>
      </c>
      <c r="L10" s="1" t="s">
        <v>1</v>
      </c>
      <c r="M10" s="1"/>
      <c r="N10" s="1"/>
      <c r="O10" s="5"/>
      <c r="P10" s="1"/>
      <c r="V10"/>
      <c r="W10"/>
    </row>
    <row r="11" spans="1:23" ht="11.25">
      <c r="A11" s="1">
        <v>3</v>
      </c>
      <c r="B11" s="5" t="s">
        <v>18</v>
      </c>
      <c r="C11" s="6">
        <v>6</v>
      </c>
      <c r="D11" s="6">
        <v>6</v>
      </c>
      <c r="E11" s="6">
        <v>5</v>
      </c>
      <c r="F11" s="6">
        <v>5</v>
      </c>
      <c r="G11" s="6">
        <v>6</v>
      </c>
      <c r="H11" s="6">
        <v>4</v>
      </c>
      <c r="I11" s="6">
        <v>5</v>
      </c>
      <c r="J11" s="6">
        <v>7</v>
      </c>
      <c r="K11" s="6">
        <v>7</v>
      </c>
      <c r="L11" s="1">
        <f aca="true" t="shared" si="3" ref="L11:L16">SUM(C11:K11)</f>
        <v>51</v>
      </c>
      <c r="M11" s="1"/>
      <c r="N11" s="11">
        <f>IF(P11&lt;&gt;"",(RANK(P11,$P$3:$P$42,1)),"")</f>
        <v>13</v>
      </c>
      <c r="O11" s="5" t="str">
        <f aca="true" t="shared" si="4" ref="O11:O17">B11</f>
        <v>Hol-Emily Nelson </v>
      </c>
      <c r="P11" s="1">
        <f aca="true" t="shared" si="5" ref="P11:P17">L11</f>
        <v>51</v>
      </c>
      <c r="V11"/>
      <c r="W11"/>
    </row>
    <row r="12" spans="1:23" ht="11.25">
      <c r="A12" s="1">
        <v>5</v>
      </c>
      <c r="B12" s="5" t="s">
        <v>19</v>
      </c>
      <c r="C12" s="6">
        <v>7</v>
      </c>
      <c r="D12" s="6">
        <v>6</v>
      </c>
      <c r="E12" s="6">
        <v>5</v>
      </c>
      <c r="F12" s="6">
        <v>5</v>
      </c>
      <c r="G12" s="6">
        <v>6</v>
      </c>
      <c r="H12" s="6">
        <v>4</v>
      </c>
      <c r="I12" s="6">
        <v>6</v>
      </c>
      <c r="J12" s="6">
        <v>5</v>
      </c>
      <c r="K12" s="6">
        <v>7</v>
      </c>
      <c r="L12" s="1">
        <f t="shared" si="3"/>
        <v>51</v>
      </c>
      <c r="M12" s="1"/>
      <c r="N12" s="11">
        <f>IF(P12&lt;&gt;"",(RANK(P12,$P$3:$P$42,1)),"")</f>
        <v>13</v>
      </c>
      <c r="O12" s="5" t="str">
        <f t="shared" si="4"/>
        <v>Hol-Brianna Senn</v>
      </c>
      <c r="P12" s="1">
        <f t="shared" si="5"/>
        <v>51</v>
      </c>
      <c r="R12" s="1"/>
      <c r="V12"/>
      <c r="W12"/>
    </row>
    <row r="13" spans="1:23" ht="11.25">
      <c r="A13" s="1">
        <v>3</v>
      </c>
      <c r="B13" s="5" t="s">
        <v>20</v>
      </c>
      <c r="C13" s="6">
        <v>6</v>
      </c>
      <c r="D13" s="6">
        <v>7</v>
      </c>
      <c r="E13" s="6">
        <v>6</v>
      </c>
      <c r="F13" s="6">
        <v>7</v>
      </c>
      <c r="G13" s="6">
        <v>7</v>
      </c>
      <c r="H13" s="6">
        <v>4</v>
      </c>
      <c r="I13" s="6">
        <v>6</v>
      </c>
      <c r="J13" s="6">
        <v>3</v>
      </c>
      <c r="K13" s="6">
        <v>9</v>
      </c>
      <c r="L13" s="1">
        <f t="shared" si="3"/>
        <v>55</v>
      </c>
      <c r="M13" s="1"/>
      <c r="N13" s="11">
        <f>IF(P13&lt;&gt;"",(RANK(P13,$P$3:$P$42,1)),"")</f>
        <v>19</v>
      </c>
      <c r="O13" s="5" t="str">
        <f t="shared" si="4"/>
        <v>Hol-Trinity Horstman</v>
      </c>
      <c r="P13" s="1">
        <f t="shared" si="5"/>
        <v>55</v>
      </c>
      <c r="V13"/>
      <c r="W13"/>
    </row>
    <row r="14" spans="1:23" ht="11.25">
      <c r="A14" s="1">
        <v>4</v>
      </c>
      <c r="B14" s="5" t="s">
        <v>21</v>
      </c>
      <c r="C14" s="6">
        <v>8</v>
      </c>
      <c r="D14" s="6">
        <v>6</v>
      </c>
      <c r="E14" s="6">
        <v>7</v>
      </c>
      <c r="F14" s="6">
        <v>3</v>
      </c>
      <c r="G14" s="6">
        <v>4</v>
      </c>
      <c r="H14" s="6">
        <v>7</v>
      </c>
      <c r="I14" s="6">
        <v>6</v>
      </c>
      <c r="J14" s="6">
        <v>5</v>
      </c>
      <c r="K14" s="6">
        <v>7</v>
      </c>
      <c r="L14" s="1">
        <f t="shared" si="3"/>
        <v>53</v>
      </c>
      <c r="M14" s="1"/>
      <c r="N14" s="11">
        <f>IF(P14&lt;&gt;"",(RANK(P14,$P$3:$P$42,1)),"")</f>
        <v>17</v>
      </c>
      <c r="O14" s="5" t="str">
        <f t="shared" si="4"/>
        <v>Hol-Madison Wheeler</v>
      </c>
      <c r="P14" s="1">
        <f t="shared" si="5"/>
        <v>53</v>
      </c>
      <c r="V14"/>
      <c r="W14"/>
    </row>
    <row r="15" spans="1:16" ht="11.25">
      <c r="A15" s="1">
        <v>5</v>
      </c>
      <c r="B15" s="5" t="s">
        <v>22</v>
      </c>
      <c r="C15" s="6">
        <v>9</v>
      </c>
      <c r="D15" s="6">
        <v>6</v>
      </c>
      <c r="E15" s="6">
        <v>5</v>
      </c>
      <c r="F15" s="6">
        <v>6</v>
      </c>
      <c r="G15" s="6">
        <v>4</v>
      </c>
      <c r="H15" s="6">
        <v>4</v>
      </c>
      <c r="I15" s="6">
        <v>7</v>
      </c>
      <c r="J15" s="6">
        <v>3</v>
      </c>
      <c r="K15" s="6">
        <v>7</v>
      </c>
      <c r="L15" s="1">
        <f t="shared" si="3"/>
        <v>51</v>
      </c>
      <c r="M15" s="1"/>
      <c r="N15" s="11">
        <f>IF(P15&lt;&gt;"",(RANK(P15,$P$3:$P$42,1)),"")</f>
        <v>13</v>
      </c>
      <c r="O15" s="5" t="str">
        <f t="shared" si="4"/>
        <v>Hol-Megan Hefti</v>
      </c>
      <c r="P15" s="1">
        <f t="shared" si="5"/>
        <v>51</v>
      </c>
    </row>
    <row r="16" spans="1:16" ht="11.25">
      <c r="A16" s="1">
        <v>6</v>
      </c>
      <c r="B16" s="5" t="s">
        <v>23</v>
      </c>
      <c r="C16" s="6">
        <v>6</v>
      </c>
      <c r="D16" s="6">
        <v>6</v>
      </c>
      <c r="E16" s="6">
        <v>6</v>
      </c>
      <c r="F16" s="6">
        <v>5</v>
      </c>
      <c r="G16" s="6">
        <v>6</v>
      </c>
      <c r="H16" s="6">
        <v>4</v>
      </c>
      <c r="I16" s="6">
        <v>6</v>
      </c>
      <c r="J16" s="6">
        <v>5</v>
      </c>
      <c r="K16" s="6">
        <v>7</v>
      </c>
      <c r="L16" s="1">
        <f t="shared" si="3"/>
        <v>51</v>
      </c>
      <c r="M16" s="1"/>
      <c r="N16" s="11">
        <f>IF(P16&lt;&gt;"",(RANK(P16,$P$3:$P$42,1)),"")</f>
        <v>13</v>
      </c>
      <c r="O16" s="5" t="str">
        <f>B16</f>
        <v>Hol-Morgan Gunderson</v>
      </c>
      <c r="P16" s="1">
        <f>L16</f>
        <v>51</v>
      </c>
    </row>
    <row r="17" spans="1:16" ht="11.25">
      <c r="A17" s="1"/>
      <c r="B17" s="7" t="s">
        <v>5</v>
      </c>
      <c r="C17" s="6"/>
      <c r="D17" s="6"/>
      <c r="E17" s="6"/>
      <c r="F17" s="6"/>
      <c r="G17" s="6"/>
      <c r="H17" s="6"/>
      <c r="I17" s="6"/>
      <c r="J17" s="6"/>
      <c r="K17" s="6"/>
      <c r="L17" s="1">
        <f>SUM(L11:L16)-LARGE(L11:L16,1)-LARGE(L11:L16,2)</f>
        <v>204</v>
      </c>
      <c r="M17" s="1"/>
      <c r="N17" s="12" t="e">
        <f>IF(P17&lt;&gt;"Inc",(RANK(P17,$W$3:$W$8,1)),"")</f>
        <v>#REF!</v>
      </c>
      <c r="O17" s="7" t="str">
        <f t="shared" si="4"/>
        <v>HOLMEN</v>
      </c>
      <c r="P17" s="1">
        <f t="shared" si="5"/>
        <v>204</v>
      </c>
    </row>
    <row r="18" spans="1:16" ht="11.25">
      <c r="A18" s="1"/>
      <c r="B18" s="5"/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 t="s">
        <v>1</v>
      </c>
      <c r="M18" s="1"/>
      <c r="N18" s="1"/>
      <c r="O18" s="5"/>
      <c r="P18" s="1"/>
    </row>
    <row r="19" spans="1:16" ht="11.25">
      <c r="A19" s="1"/>
      <c r="B19" s="5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 t="s">
        <v>1</v>
      </c>
      <c r="M19" s="1"/>
      <c r="N19" s="1"/>
      <c r="O19" s="5"/>
      <c r="P19" s="1"/>
    </row>
    <row r="20" spans="1:16" ht="11.25">
      <c r="A20" s="1">
        <v>1</v>
      </c>
      <c r="B20" s="5" t="s">
        <v>24</v>
      </c>
      <c r="C20" s="6">
        <v>4</v>
      </c>
      <c r="D20" s="6">
        <v>6</v>
      </c>
      <c r="E20" s="6">
        <v>8</v>
      </c>
      <c r="F20" s="6">
        <v>4</v>
      </c>
      <c r="G20" s="6">
        <v>6</v>
      </c>
      <c r="H20" s="6">
        <v>3</v>
      </c>
      <c r="I20" s="6">
        <v>5</v>
      </c>
      <c r="J20" s="6">
        <v>4</v>
      </c>
      <c r="K20" s="6">
        <v>6</v>
      </c>
      <c r="L20" s="1">
        <f aca="true" t="shared" si="6" ref="L20:L25">SUM(C20:K20)</f>
        <v>46</v>
      </c>
      <c r="M20" s="1"/>
      <c r="N20" s="11">
        <f>IF(P20&lt;&gt;"",(RANK(P20,$P$3:$P$42,1)),"")</f>
        <v>8</v>
      </c>
      <c r="O20" s="5" t="str">
        <f aca="true" t="shared" si="7" ref="O20:O26">B20</f>
        <v>Ona-Amber Nguyen</v>
      </c>
      <c r="P20" s="1">
        <f aca="true" t="shared" si="8" ref="P20:P26">L20</f>
        <v>46</v>
      </c>
    </row>
    <row r="21" spans="1:16" ht="11.25">
      <c r="A21" s="1">
        <v>2</v>
      </c>
      <c r="B21" s="5" t="s">
        <v>25</v>
      </c>
      <c r="C21" s="6">
        <v>7</v>
      </c>
      <c r="D21" s="6">
        <v>5</v>
      </c>
      <c r="E21" s="6">
        <v>5</v>
      </c>
      <c r="F21" s="6">
        <v>5</v>
      </c>
      <c r="G21" s="6">
        <v>4</v>
      </c>
      <c r="H21" s="6">
        <v>3</v>
      </c>
      <c r="I21" s="6">
        <v>4</v>
      </c>
      <c r="J21" s="6">
        <v>3</v>
      </c>
      <c r="K21" s="6">
        <v>4</v>
      </c>
      <c r="L21" s="1">
        <f t="shared" si="6"/>
        <v>40</v>
      </c>
      <c r="M21" s="1"/>
      <c r="N21" s="11">
        <f>IF(P21&lt;&gt;"",(RANK(P21,$P$3:$P$42,1)),"")</f>
        <v>1</v>
      </c>
      <c r="O21" s="5" t="str">
        <f t="shared" si="7"/>
        <v>Ona-Allison Balduzzi </v>
      </c>
      <c r="P21" s="1">
        <f t="shared" si="8"/>
        <v>40</v>
      </c>
    </row>
    <row r="22" spans="1:16" ht="11.25">
      <c r="A22" s="1">
        <v>3</v>
      </c>
      <c r="B22" s="5" t="s">
        <v>26</v>
      </c>
      <c r="C22" s="6">
        <v>6</v>
      </c>
      <c r="D22" s="6">
        <v>5</v>
      </c>
      <c r="E22" s="6">
        <v>5</v>
      </c>
      <c r="F22" s="6">
        <v>5</v>
      </c>
      <c r="G22" s="6">
        <v>5</v>
      </c>
      <c r="H22" s="6">
        <v>3</v>
      </c>
      <c r="I22" s="6">
        <v>6</v>
      </c>
      <c r="J22" s="6">
        <v>4</v>
      </c>
      <c r="K22" s="6">
        <v>5</v>
      </c>
      <c r="L22" s="1">
        <f t="shared" si="6"/>
        <v>44</v>
      </c>
      <c r="M22" s="1"/>
      <c r="N22" s="11">
        <f>IF(P22&lt;&gt;"",(RANK(P22,$P$3:$P$42,1)),"")</f>
        <v>5</v>
      </c>
      <c r="O22" s="5" t="str">
        <f t="shared" si="7"/>
        <v>Ona-Kiya Bronston</v>
      </c>
      <c r="P22" s="1">
        <f t="shared" si="8"/>
        <v>44</v>
      </c>
    </row>
    <row r="23" spans="1:16" ht="11.25">
      <c r="A23" s="1">
        <v>4</v>
      </c>
      <c r="B23" s="5" t="s">
        <v>27</v>
      </c>
      <c r="C23" s="6">
        <v>6</v>
      </c>
      <c r="D23" s="6">
        <v>5</v>
      </c>
      <c r="E23" s="6">
        <v>5</v>
      </c>
      <c r="F23" s="6">
        <v>4</v>
      </c>
      <c r="G23" s="6">
        <v>6</v>
      </c>
      <c r="H23" s="6">
        <v>3</v>
      </c>
      <c r="I23" s="6">
        <v>6</v>
      </c>
      <c r="J23" s="6">
        <v>4</v>
      </c>
      <c r="K23" s="6">
        <v>6</v>
      </c>
      <c r="L23" s="1">
        <f t="shared" si="6"/>
        <v>45</v>
      </c>
      <c r="M23" s="1"/>
      <c r="N23" s="11">
        <f>IF(P23&lt;&gt;"",(RANK(P23,$P$3:$P$42,1)),"")</f>
        <v>7</v>
      </c>
      <c r="O23" s="5" t="str">
        <f t="shared" si="7"/>
        <v>Ona-Malia McGarry </v>
      </c>
      <c r="P23" s="1">
        <f t="shared" si="8"/>
        <v>45</v>
      </c>
    </row>
    <row r="24" spans="1:16" ht="11.25">
      <c r="A24" s="1">
        <v>5</v>
      </c>
      <c r="B24" s="5" t="s">
        <v>28</v>
      </c>
      <c r="C24" s="6">
        <v>7</v>
      </c>
      <c r="D24" s="6">
        <v>5</v>
      </c>
      <c r="E24" s="6">
        <v>5</v>
      </c>
      <c r="F24" s="6">
        <v>4</v>
      </c>
      <c r="G24" s="6">
        <v>4</v>
      </c>
      <c r="H24" s="6">
        <v>4</v>
      </c>
      <c r="I24" s="6">
        <v>11</v>
      </c>
      <c r="J24" s="6">
        <v>4</v>
      </c>
      <c r="K24" s="6">
        <v>5</v>
      </c>
      <c r="L24" s="1">
        <f t="shared" si="6"/>
        <v>49</v>
      </c>
      <c r="M24" s="1"/>
      <c r="N24" s="11">
        <f>IF(P24&lt;&gt;"",(RANK(P24,$P$3:$P$42,1)),"")</f>
        <v>10</v>
      </c>
      <c r="O24" s="5" t="str">
        <f t="shared" si="7"/>
        <v>Ona-Lily Tobbert </v>
      </c>
      <c r="P24" s="1">
        <f t="shared" si="8"/>
        <v>49</v>
      </c>
    </row>
    <row r="25" spans="1:16" ht="11.25">
      <c r="A25" s="1">
        <v>6</v>
      </c>
      <c r="B25" s="5" t="s">
        <v>29</v>
      </c>
      <c r="C25" s="6">
        <v>4</v>
      </c>
      <c r="D25" s="6">
        <v>5</v>
      </c>
      <c r="E25" s="6">
        <v>6</v>
      </c>
      <c r="F25" s="6">
        <v>5</v>
      </c>
      <c r="G25" s="6">
        <v>4</v>
      </c>
      <c r="H25" s="6">
        <v>4</v>
      </c>
      <c r="I25" s="6">
        <v>6</v>
      </c>
      <c r="J25" s="6">
        <v>4</v>
      </c>
      <c r="K25" s="6">
        <v>5</v>
      </c>
      <c r="L25" s="1">
        <f t="shared" si="6"/>
        <v>43</v>
      </c>
      <c r="M25" s="1"/>
      <c r="N25" s="11">
        <f>IF(P25&lt;&gt;"",(RANK(P25,$P$3:$P$42,1)),"")</f>
        <v>3</v>
      </c>
      <c r="O25" s="5" t="str">
        <f>B25</f>
        <v>Ona-Natalie Schreader </v>
      </c>
      <c r="P25" s="1">
        <f>L25</f>
        <v>43</v>
      </c>
    </row>
    <row r="26" spans="1:16" ht="11.25">
      <c r="A26" s="1"/>
      <c r="B26" s="7" t="s">
        <v>6</v>
      </c>
      <c r="C26" s="6"/>
      <c r="D26" s="6"/>
      <c r="E26" s="6"/>
      <c r="F26" s="6"/>
      <c r="G26" s="6"/>
      <c r="H26" s="6"/>
      <c r="I26" s="6"/>
      <c r="J26" s="6"/>
      <c r="K26" s="6"/>
      <c r="L26" s="1">
        <f>SUM(L20:L25)-LARGE(L20:L25,1)-LARGE(L20:L25,2)</f>
        <v>172</v>
      </c>
      <c r="M26" s="1"/>
      <c r="N26" s="12" t="e">
        <f>IF(P26&lt;&gt;"Inc",(RANK(P26,$W$3:$W$8,1)),"")</f>
        <v>#REF!</v>
      </c>
      <c r="O26" s="7" t="str">
        <f t="shared" si="7"/>
        <v>ONALASKA</v>
      </c>
      <c r="P26" s="1">
        <f t="shared" si="8"/>
        <v>172</v>
      </c>
    </row>
    <row r="27" spans="1:16" ht="11.25">
      <c r="A27" s="1"/>
      <c r="B27" s="5"/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 t="s">
        <v>1</v>
      </c>
      <c r="M27" s="1"/>
      <c r="N27" s="1"/>
      <c r="O27" s="5"/>
      <c r="P27" s="1"/>
    </row>
    <row r="28" spans="1:16" ht="11.25">
      <c r="A28" s="1">
        <v>1</v>
      </c>
      <c r="B28" s="5" t="s">
        <v>30</v>
      </c>
      <c r="C28" s="6">
        <v>7</v>
      </c>
      <c r="D28" s="6">
        <v>6</v>
      </c>
      <c r="E28" s="6">
        <v>5</v>
      </c>
      <c r="F28" s="6">
        <v>7</v>
      </c>
      <c r="G28" s="6">
        <v>6</v>
      </c>
      <c r="H28" s="6">
        <v>4</v>
      </c>
      <c r="I28" s="6">
        <v>7</v>
      </c>
      <c r="J28" s="6">
        <v>6</v>
      </c>
      <c r="K28" s="6">
        <v>10</v>
      </c>
      <c r="L28" s="1">
        <f aca="true" t="shared" si="9" ref="L28:L33">SUM(C28:K28)</f>
        <v>58</v>
      </c>
      <c r="M28" s="1"/>
      <c r="N28" s="11">
        <f>IF(P28&lt;&gt;"",(RANK(P28,$P$3:$P$42,1)),"")</f>
        <v>23</v>
      </c>
      <c r="O28" s="5" t="str">
        <f aca="true" t="shared" si="10" ref="O28:O34">B28</f>
        <v>Spa-Paige Winterton </v>
      </c>
      <c r="P28" s="1">
        <f aca="true" t="shared" si="11" ref="P28:P34">L28</f>
        <v>58</v>
      </c>
    </row>
    <row r="29" spans="1:16" ht="11.25">
      <c r="A29" s="1">
        <v>2</v>
      </c>
      <c r="B29" s="5" t="s">
        <v>37</v>
      </c>
      <c r="C29" s="6">
        <v>6</v>
      </c>
      <c r="D29" s="6">
        <v>6</v>
      </c>
      <c r="E29" s="6">
        <v>6</v>
      </c>
      <c r="F29" s="6">
        <v>6</v>
      </c>
      <c r="G29" s="6">
        <v>5</v>
      </c>
      <c r="H29" s="6">
        <v>4</v>
      </c>
      <c r="I29" s="6">
        <v>5</v>
      </c>
      <c r="J29" s="6">
        <v>5</v>
      </c>
      <c r="K29" s="6">
        <v>7</v>
      </c>
      <c r="L29" s="1">
        <f t="shared" si="9"/>
        <v>50</v>
      </c>
      <c r="M29" s="1"/>
      <c r="N29" s="11">
        <f>IF(P29&lt;&gt;"",(RANK(P29,$P$3:$P$42,1)),"")</f>
        <v>11</v>
      </c>
      <c r="O29" s="5" t="str">
        <f t="shared" si="10"/>
        <v>Spa-Payton Jones </v>
      </c>
      <c r="P29" s="1">
        <f t="shared" si="11"/>
        <v>50</v>
      </c>
    </row>
    <row r="30" spans="1:16" ht="11.25">
      <c r="A30" s="1">
        <v>3</v>
      </c>
      <c r="B30" s="5" t="s">
        <v>38</v>
      </c>
      <c r="C30" s="6">
        <v>7</v>
      </c>
      <c r="D30" s="6">
        <v>8</v>
      </c>
      <c r="E30" s="6">
        <v>11</v>
      </c>
      <c r="F30" s="6">
        <v>4</v>
      </c>
      <c r="G30" s="6">
        <v>8</v>
      </c>
      <c r="H30" s="6">
        <v>5</v>
      </c>
      <c r="I30" s="6">
        <v>8</v>
      </c>
      <c r="J30" s="6">
        <v>5</v>
      </c>
      <c r="K30" s="6">
        <v>6</v>
      </c>
      <c r="L30" s="1">
        <f t="shared" si="9"/>
        <v>62</v>
      </c>
      <c r="M30" s="1"/>
      <c r="N30" s="11">
        <f>IF(P30&lt;&gt;"",(RANK(P30,$P$3:$P$42,1)),"")</f>
        <v>27</v>
      </c>
      <c r="O30" s="5" t="str">
        <f t="shared" si="10"/>
        <v>Spa-Olivia Vieth</v>
      </c>
      <c r="P30" s="1">
        <f t="shared" si="11"/>
        <v>62</v>
      </c>
    </row>
    <row r="31" spans="1:16" ht="11.25">
      <c r="A31" s="1">
        <v>4</v>
      </c>
      <c r="B31" s="5" t="s">
        <v>39</v>
      </c>
      <c r="C31" s="6">
        <v>8</v>
      </c>
      <c r="D31" s="6">
        <v>8</v>
      </c>
      <c r="E31" s="6">
        <v>6</v>
      </c>
      <c r="F31" s="6">
        <v>6</v>
      </c>
      <c r="G31" s="6">
        <v>8</v>
      </c>
      <c r="H31" s="6">
        <v>4</v>
      </c>
      <c r="I31" s="6">
        <v>7</v>
      </c>
      <c r="J31" s="6">
        <v>5</v>
      </c>
      <c r="K31" s="6">
        <v>9</v>
      </c>
      <c r="L31" s="1">
        <f t="shared" si="9"/>
        <v>61</v>
      </c>
      <c r="M31" s="1"/>
      <c r="N31" s="11">
        <f>IF(P31&lt;&gt;"",(RANK(P31,$P$3:$P$42,1)),"")</f>
        <v>26</v>
      </c>
      <c r="O31" s="5" t="str">
        <f t="shared" si="10"/>
        <v>Spa-Taylor Cook </v>
      </c>
      <c r="P31" s="1">
        <f t="shared" si="11"/>
        <v>61</v>
      </c>
    </row>
    <row r="32" spans="1:16" ht="11.25">
      <c r="A32" s="1">
        <v>5</v>
      </c>
      <c r="B32" s="5" t="s">
        <v>40</v>
      </c>
      <c r="C32" s="6">
        <v>9</v>
      </c>
      <c r="D32" s="6">
        <v>5</v>
      </c>
      <c r="E32" s="6">
        <v>6</v>
      </c>
      <c r="F32" s="6">
        <v>5</v>
      </c>
      <c r="G32" s="6">
        <v>6</v>
      </c>
      <c r="H32" s="6">
        <v>6</v>
      </c>
      <c r="I32" s="6">
        <v>10</v>
      </c>
      <c r="J32" s="6">
        <v>5</v>
      </c>
      <c r="K32" s="6">
        <v>6</v>
      </c>
      <c r="L32" s="1">
        <f t="shared" si="9"/>
        <v>58</v>
      </c>
      <c r="M32" s="1"/>
      <c r="N32" s="11">
        <f>IF(P32&lt;&gt;"",(RANK(P32,$P$3:$P$42,1)),"")</f>
        <v>23</v>
      </c>
      <c r="O32" s="5" t="str">
        <f t="shared" si="10"/>
        <v>Spa-Ellie Kouitz</v>
      </c>
      <c r="P32" s="1">
        <f t="shared" si="11"/>
        <v>58</v>
      </c>
    </row>
    <row r="33" spans="1:16" ht="11.25">
      <c r="A33" s="1">
        <v>6</v>
      </c>
      <c r="B33" s="5" t="s">
        <v>41</v>
      </c>
      <c r="C33" s="6">
        <v>8</v>
      </c>
      <c r="D33" s="6">
        <v>7</v>
      </c>
      <c r="E33" s="6">
        <v>8</v>
      </c>
      <c r="F33" s="6">
        <v>10</v>
      </c>
      <c r="G33" s="6">
        <v>9</v>
      </c>
      <c r="H33" s="6">
        <v>5</v>
      </c>
      <c r="I33" s="6">
        <v>8</v>
      </c>
      <c r="J33" s="6">
        <v>9</v>
      </c>
      <c r="K33" s="6">
        <v>10</v>
      </c>
      <c r="L33" s="1">
        <f t="shared" si="9"/>
        <v>74</v>
      </c>
      <c r="M33" s="1"/>
      <c r="N33" s="11">
        <f>IF(P33&lt;&gt;"",(RANK(P33,$P$3:$P$42,1)),"")</f>
        <v>30</v>
      </c>
      <c r="O33" s="5" t="str">
        <f t="shared" si="10"/>
        <v>Spa-Carys Sullivan</v>
      </c>
      <c r="P33" s="1">
        <f t="shared" si="11"/>
        <v>74</v>
      </c>
    </row>
    <row r="34" spans="1:16" ht="11.25">
      <c r="A34" s="1"/>
      <c r="B34" s="7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1">
        <v>227</v>
      </c>
      <c r="M34" s="1"/>
      <c r="N34" s="12" t="e">
        <f>IF(P34&lt;&gt;"Inc",(RANK(P34,$W$3:$W$8,1)),"")</f>
        <v>#REF!</v>
      </c>
      <c r="O34" s="7" t="str">
        <f t="shared" si="10"/>
        <v>SPARTA</v>
      </c>
      <c r="P34" s="1">
        <f t="shared" si="11"/>
        <v>227</v>
      </c>
    </row>
    <row r="35" spans="1:16" ht="11.25">
      <c r="A35" s="1"/>
      <c r="B35" s="5"/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  <c r="I35" s="1">
        <v>7</v>
      </c>
      <c r="J35" s="1">
        <v>8</v>
      </c>
      <c r="K35" s="1">
        <v>9</v>
      </c>
      <c r="L35" s="1" t="s">
        <v>1</v>
      </c>
      <c r="M35" s="1"/>
      <c r="N35" s="1"/>
      <c r="O35" s="5"/>
      <c r="P35" s="1"/>
    </row>
    <row r="36" spans="1:16" ht="11.25">
      <c r="A36" s="1">
        <v>1</v>
      </c>
      <c r="B36" s="5" t="s">
        <v>31</v>
      </c>
      <c r="C36" s="6">
        <v>6</v>
      </c>
      <c r="D36" s="6">
        <v>4</v>
      </c>
      <c r="E36" s="6">
        <v>4</v>
      </c>
      <c r="F36" s="6">
        <v>5</v>
      </c>
      <c r="G36" s="6">
        <v>5</v>
      </c>
      <c r="H36" s="6">
        <v>3</v>
      </c>
      <c r="I36" s="6">
        <v>5</v>
      </c>
      <c r="J36" s="6">
        <v>4</v>
      </c>
      <c r="K36" s="6">
        <v>7</v>
      </c>
      <c r="L36" s="1">
        <f aca="true" t="shared" si="12" ref="L36:L41">SUM(C36:K36)</f>
        <v>43</v>
      </c>
      <c r="M36" s="1"/>
      <c r="N36" s="11">
        <f>IF(P36&lt;&gt;"",(RANK(P36,$P$3:$P$42,1)),"")</f>
        <v>3</v>
      </c>
      <c r="O36" s="5" t="str">
        <f aca="true" t="shared" si="13" ref="O36:O42">B36</f>
        <v>Tom-Brin Neumann </v>
      </c>
      <c r="P36" s="1">
        <f aca="true" t="shared" si="14" ref="P36:P42">L36</f>
        <v>43</v>
      </c>
    </row>
    <row r="37" spans="1:16" ht="11.25">
      <c r="A37" s="1">
        <v>2</v>
      </c>
      <c r="B37" s="5" t="s">
        <v>32</v>
      </c>
      <c r="C37" s="6">
        <v>7</v>
      </c>
      <c r="D37" s="6">
        <v>5</v>
      </c>
      <c r="E37" s="6">
        <v>5</v>
      </c>
      <c r="F37" s="6">
        <v>4</v>
      </c>
      <c r="G37" s="6">
        <v>6</v>
      </c>
      <c r="H37" s="6">
        <v>2</v>
      </c>
      <c r="I37" s="6">
        <v>6</v>
      </c>
      <c r="J37" s="6">
        <v>4</v>
      </c>
      <c r="K37" s="6">
        <v>5</v>
      </c>
      <c r="L37" s="1">
        <f t="shared" si="12"/>
        <v>44</v>
      </c>
      <c r="M37" s="1"/>
      <c r="N37" s="11">
        <f>IF(P37&lt;&gt;"",(RANK(P37,$P$3:$P$42,1)),"")</f>
        <v>5</v>
      </c>
      <c r="O37" s="5" t="str">
        <f t="shared" si="13"/>
        <v>Tom-Amelia Zingler </v>
      </c>
      <c r="P37" s="1">
        <f t="shared" si="14"/>
        <v>44</v>
      </c>
    </row>
    <row r="38" spans="1:16" ht="11.25">
      <c r="A38" s="1">
        <v>3</v>
      </c>
      <c r="B38" s="5" t="s">
        <v>33</v>
      </c>
      <c r="C38" s="6">
        <v>6</v>
      </c>
      <c r="D38" s="6">
        <v>5</v>
      </c>
      <c r="E38" s="6">
        <v>6</v>
      </c>
      <c r="F38" s="6">
        <v>4</v>
      </c>
      <c r="G38" s="6">
        <v>4</v>
      </c>
      <c r="H38" s="6">
        <v>3</v>
      </c>
      <c r="I38" s="6">
        <v>6</v>
      </c>
      <c r="J38" s="6">
        <v>3</v>
      </c>
      <c r="K38" s="6">
        <v>5</v>
      </c>
      <c r="L38" s="1">
        <f t="shared" si="12"/>
        <v>42</v>
      </c>
      <c r="M38" s="1"/>
      <c r="N38" s="11">
        <f>IF(P38&lt;&gt;"",(RANK(P38,$P$3:$P$42,1)),"")</f>
        <v>2</v>
      </c>
      <c r="O38" s="5" t="str">
        <f t="shared" si="13"/>
        <v>Tom-Sophie Pokela</v>
      </c>
      <c r="P38" s="1">
        <f t="shared" si="14"/>
        <v>42</v>
      </c>
    </row>
    <row r="39" spans="1:16" ht="11.25">
      <c r="A39" s="1">
        <v>4</v>
      </c>
      <c r="B39" s="5" t="s">
        <v>34</v>
      </c>
      <c r="C39" s="6">
        <v>9</v>
      </c>
      <c r="D39" s="6">
        <v>6</v>
      </c>
      <c r="E39" s="6">
        <v>10</v>
      </c>
      <c r="F39" s="6">
        <v>5</v>
      </c>
      <c r="G39" s="6">
        <v>6</v>
      </c>
      <c r="H39" s="6">
        <v>4</v>
      </c>
      <c r="I39" s="6">
        <v>8</v>
      </c>
      <c r="J39" s="6">
        <v>4</v>
      </c>
      <c r="K39" s="6">
        <v>5</v>
      </c>
      <c r="L39" s="1">
        <f t="shared" si="12"/>
        <v>57</v>
      </c>
      <c r="M39" s="1"/>
      <c r="N39" s="11">
        <f>IF(P39&lt;&gt;"",(RANK(P39,$P$3:$P$42,1)),"")</f>
        <v>22</v>
      </c>
      <c r="O39" s="5" t="str">
        <f t="shared" si="13"/>
        <v>Tom-Jayda Zhu</v>
      </c>
      <c r="P39" s="1">
        <f t="shared" si="14"/>
        <v>57</v>
      </c>
    </row>
    <row r="40" spans="1:16" ht="11.25">
      <c r="A40" s="1">
        <v>5</v>
      </c>
      <c r="B40" s="5" t="s">
        <v>35</v>
      </c>
      <c r="C40" s="6">
        <v>7</v>
      </c>
      <c r="D40" s="6">
        <v>6</v>
      </c>
      <c r="E40" s="6">
        <v>7</v>
      </c>
      <c r="F40" s="6">
        <v>7</v>
      </c>
      <c r="G40" s="6">
        <v>6</v>
      </c>
      <c r="H40" s="6">
        <v>3</v>
      </c>
      <c r="I40" s="6">
        <v>4</v>
      </c>
      <c r="J40" s="6">
        <v>4</v>
      </c>
      <c r="K40" s="6">
        <v>6</v>
      </c>
      <c r="L40" s="1">
        <f t="shared" si="12"/>
        <v>50</v>
      </c>
      <c r="M40" s="1"/>
      <c r="N40" s="11">
        <f>IF(P40&lt;&gt;"",(RANK(P40,$P$3:$P$42,1)),"")</f>
        <v>11</v>
      </c>
      <c r="O40" s="5" t="str">
        <f t="shared" si="13"/>
        <v>Tom-Hannah Zhu </v>
      </c>
      <c r="P40" s="1">
        <f t="shared" si="14"/>
        <v>50</v>
      </c>
    </row>
    <row r="41" spans="1:16" ht="11.25">
      <c r="A41" s="1">
        <v>6</v>
      </c>
      <c r="B41" s="5" t="s">
        <v>36</v>
      </c>
      <c r="C41" s="6">
        <v>6</v>
      </c>
      <c r="D41" s="6">
        <v>5</v>
      </c>
      <c r="E41" s="6">
        <v>6</v>
      </c>
      <c r="F41" s="6">
        <v>6</v>
      </c>
      <c r="G41" s="6">
        <v>5</v>
      </c>
      <c r="H41" s="6">
        <v>3</v>
      </c>
      <c r="I41" s="6">
        <v>6</v>
      </c>
      <c r="J41" s="6">
        <v>4</v>
      </c>
      <c r="K41" s="6">
        <v>7</v>
      </c>
      <c r="L41" s="1">
        <f t="shared" si="12"/>
        <v>48</v>
      </c>
      <c r="M41" s="1"/>
      <c r="N41" s="11">
        <f>IF(P41&lt;&gt;"",(RANK(P41,$P$3:$P$42,1)),"")</f>
        <v>9</v>
      </c>
      <c r="O41" s="5" t="str">
        <f>B41</f>
        <v>Tom-Amelia Schanhofer</v>
      </c>
      <c r="P41" s="1">
        <f>L41</f>
        <v>48</v>
      </c>
    </row>
    <row r="42" spans="1:16" ht="11.25">
      <c r="A42" s="1"/>
      <c r="B42" s="7" t="s">
        <v>8</v>
      </c>
      <c r="C42" s="6"/>
      <c r="D42" s="6"/>
      <c r="E42" s="6"/>
      <c r="F42" s="6"/>
      <c r="G42" s="6"/>
      <c r="H42" s="6"/>
      <c r="I42" s="6"/>
      <c r="J42" s="6"/>
      <c r="K42" s="6"/>
      <c r="L42" s="1">
        <f>SUM(L36:L41)-LARGE(L36:L41,1)-LARGE(L36:L41,2)</f>
        <v>177</v>
      </c>
      <c r="M42" s="1"/>
      <c r="N42" s="12" t="e">
        <f>IF(P42&lt;&gt;"Inc",(RANK(P42,$W$3:$W$8,1)),"")</f>
        <v>#REF!</v>
      </c>
      <c r="O42" s="7" t="str">
        <f t="shared" si="13"/>
        <v>TOMAH</v>
      </c>
      <c r="P42" s="1">
        <f t="shared" si="14"/>
        <v>177</v>
      </c>
    </row>
  </sheetData>
  <sheetProtection/>
  <printOptions gridLines="1"/>
  <pageMargins left="0.25" right="0.2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2">
      <selection activeCell="A19" sqref="A19"/>
    </sheetView>
  </sheetViews>
  <sheetFormatPr defaultColWidth="11.50390625" defaultRowHeight="12"/>
  <cols>
    <col min="1" max="1" width="5.50390625" style="0" customWidth="1"/>
    <col min="2" max="2" width="24.00390625" style="0" customWidth="1"/>
    <col min="3" max="3" width="9.75390625" style="0" customWidth="1"/>
  </cols>
  <sheetData>
    <row r="1" ht="11.25">
      <c r="A1" t="str">
        <f>'Overall Var'!A1</f>
        <v>MVC Tomah at Hiawatha (par 36) on September 16,2020</v>
      </c>
    </row>
    <row r="5" spans="1:3" ht="11.25">
      <c r="A5" s="14">
        <f>'Overall Var'!N3</f>
        <v>17</v>
      </c>
      <c r="B5" t="str">
        <f>'Overall Var'!O3</f>
        <v>Aqu-Alexis Smith</v>
      </c>
      <c r="C5" s="15">
        <f>'Overall Var'!P3</f>
        <v>53</v>
      </c>
    </row>
    <row r="6" spans="1:3" ht="11.25">
      <c r="A6" s="14">
        <f>'Overall Var'!N4</f>
        <v>29</v>
      </c>
      <c r="B6" t="str">
        <f>'Overall Var'!O4</f>
        <v>Aqu-Payton Kudron</v>
      </c>
      <c r="C6" s="15">
        <f>'Overall Var'!P4</f>
        <v>63</v>
      </c>
    </row>
    <row r="7" spans="1:3" ht="11.25">
      <c r="A7" s="14">
        <f>'Overall Var'!N5</f>
        <v>25</v>
      </c>
      <c r="B7" t="str">
        <f>'Overall Var'!O5</f>
        <v>Aqu-Mary Riley </v>
      </c>
      <c r="C7" s="15">
        <f>'Overall Var'!P5</f>
        <v>60</v>
      </c>
    </row>
    <row r="8" spans="1:3" ht="11.25">
      <c r="A8" s="14">
        <f>'Overall Var'!N6</f>
        <v>27</v>
      </c>
      <c r="B8" t="str">
        <f>'Overall Var'!O6</f>
        <v>Aqu-Lizzie Wintheiser</v>
      </c>
      <c r="C8" s="15">
        <f>'Overall Var'!P6</f>
        <v>62</v>
      </c>
    </row>
    <row r="9" spans="1:3" ht="11.25">
      <c r="A9" s="14">
        <f>'Overall Var'!N7</f>
        <v>21</v>
      </c>
      <c r="B9" t="str">
        <f>'Overall Var'!O7</f>
        <v>Aqu-Emma Miller</v>
      </c>
      <c r="C9" s="15">
        <f>'Overall Var'!P7</f>
        <v>56</v>
      </c>
    </row>
    <row r="10" spans="1:3" ht="11.25">
      <c r="A10" s="14">
        <f>'Overall Var'!N8</f>
        <v>19</v>
      </c>
      <c r="B10" t="str">
        <f>'Overall Var'!O8</f>
        <v>Aqu-Amina Rabinder</v>
      </c>
      <c r="C10" s="15">
        <f>'Overall Var'!P8</f>
        <v>55</v>
      </c>
    </row>
    <row r="11" spans="1:3" ht="11.25">
      <c r="A11" s="20" t="e">
        <f>'Overall Var'!N9</f>
        <v>#REF!</v>
      </c>
      <c r="B11" s="18" t="str">
        <f>'Overall Var'!O9</f>
        <v>AQUINAS</v>
      </c>
      <c r="C11" s="19">
        <f>'Overall Var'!P9</f>
        <v>224</v>
      </c>
    </row>
    <row r="12" spans="1:3" ht="11.25">
      <c r="A12" s="14">
        <f>'Overall Var'!N11</f>
        <v>13</v>
      </c>
      <c r="B12" t="str">
        <f>'Overall Var'!O11</f>
        <v>Hol-Emily Nelson </v>
      </c>
      <c r="C12" s="15">
        <f>'Overall Var'!P11</f>
        <v>51</v>
      </c>
    </row>
    <row r="13" spans="1:3" ht="11.25">
      <c r="A13" s="14">
        <f>'Overall Var'!N12</f>
        <v>13</v>
      </c>
      <c r="B13" t="str">
        <f>'Overall Var'!O12</f>
        <v>Hol-Brianna Senn</v>
      </c>
      <c r="C13" s="15">
        <f>'Overall Var'!P12</f>
        <v>51</v>
      </c>
    </row>
    <row r="14" spans="1:3" ht="11.25">
      <c r="A14" s="14">
        <f>'Overall Var'!N13</f>
        <v>19</v>
      </c>
      <c r="B14" t="str">
        <f>'Overall Var'!O13</f>
        <v>Hol-Trinity Horstman</v>
      </c>
      <c r="C14" s="15">
        <f>'Overall Var'!P13</f>
        <v>55</v>
      </c>
    </row>
    <row r="15" spans="1:3" ht="11.25">
      <c r="A15" s="14">
        <f>'Overall Var'!N14</f>
        <v>17</v>
      </c>
      <c r="B15" t="str">
        <f>'Overall Var'!O14</f>
        <v>Hol-Madison Wheeler</v>
      </c>
      <c r="C15" s="15">
        <f>'Overall Var'!P14</f>
        <v>53</v>
      </c>
    </row>
    <row r="16" spans="1:3" ht="11.25">
      <c r="A16" s="14">
        <f>'Overall Var'!N15</f>
        <v>13</v>
      </c>
      <c r="B16" t="str">
        <f>'Overall Var'!O15</f>
        <v>Hol-Megan Hefti</v>
      </c>
      <c r="C16" s="15">
        <f>'Overall Var'!P15</f>
        <v>51</v>
      </c>
    </row>
    <row r="17" spans="1:3" ht="11.25">
      <c r="A17" s="14">
        <f>'Overall Var'!N16</f>
        <v>13</v>
      </c>
      <c r="B17" t="str">
        <f>'Overall Var'!O16</f>
        <v>Hol-Morgan Gunderson</v>
      </c>
      <c r="C17" s="15">
        <f>'Overall Var'!P16</f>
        <v>51</v>
      </c>
    </row>
    <row r="18" spans="1:3" ht="11.25">
      <c r="A18" s="20" t="e">
        <f>'Overall Var'!N17</f>
        <v>#REF!</v>
      </c>
      <c r="B18" s="18" t="str">
        <f>'Overall Var'!O17</f>
        <v>HOLMEN</v>
      </c>
      <c r="C18" s="19">
        <f>'Overall Var'!P17</f>
        <v>204</v>
      </c>
    </row>
    <row r="19" spans="1:3" ht="11.25">
      <c r="A19" s="14" t="e">
        <f>'Overall Var'!#REF!</f>
        <v>#REF!</v>
      </c>
      <c r="B19" t="str">
        <f>'Overall Var'!O20</f>
        <v>Ona-Amber Nguyen</v>
      </c>
      <c r="C19" s="15">
        <f>'Overall Var'!P20</f>
        <v>46</v>
      </c>
    </row>
    <row r="20" spans="1:3" ht="11.25">
      <c r="A20" s="14" t="e">
        <f>'Overall Var'!#REF!</f>
        <v>#REF!</v>
      </c>
      <c r="B20" t="str">
        <f>'Overall Var'!O21</f>
        <v>Ona-Allison Balduzzi </v>
      </c>
      <c r="C20" s="15">
        <f>'Overall Var'!P21</f>
        <v>40</v>
      </c>
    </row>
    <row r="21" spans="1:3" ht="11.25">
      <c r="A21" s="14" t="e">
        <f>'Overall Var'!#REF!</f>
        <v>#REF!</v>
      </c>
      <c r="B21" t="str">
        <f>'Overall Var'!O22</f>
        <v>Ona-Kiya Bronston</v>
      </c>
      <c r="C21" s="15">
        <f>'Overall Var'!P22</f>
        <v>44</v>
      </c>
    </row>
    <row r="22" spans="1:3" ht="11.25">
      <c r="A22" s="14" t="e">
        <f>'Overall Var'!#REF!</f>
        <v>#REF!</v>
      </c>
      <c r="B22" t="str">
        <f>'Overall Var'!O23</f>
        <v>Ona-Malia McGarry </v>
      </c>
      <c r="C22" s="15">
        <f>'Overall Var'!P23</f>
        <v>45</v>
      </c>
    </row>
    <row r="23" spans="1:3" ht="11.25">
      <c r="A23" s="14" t="e">
        <f>'Overall Var'!#REF!</f>
        <v>#REF!</v>
      </c>
      <c r="B23" t="str">
        <f>'Overall Var'!O24</f>
        <v>Ona-Lily Tobbert </v>
      </c>
      <c r="C23" s="15">
        <f>'Overall Var'!P24</f>
        <v>49</v>
      </c>
    </row>
    <row r="24" spans="1:3" ht="11.25">
      <c r="A24" s="14" t="e">
        <f>'Overall Var'!#REF!</f>
        <v>#REF!</v>
      </c>
      <c r="B24" t="str">
        <f>'Overall Var'!O25</f>
        <v>Ona-Natalie Schreader </v>
      </c>
      <c r="C24" s="15">
        <f>'Overall Var'!P25</f>
        <v>43</v>
      </c>
    </row>
    <row r="25" spans="1:3" ht="11.25">
      <c r="A25" s="20" t="e">
        <f>'Overall Var'!#REF!</f>
        <v>#REF!</v>
      </c>
      <c r="B25" s="18" t="str">
        <f>'Overall Var'!O26</f>
        <v>ONALASKA</v>
      </c>
      <c r="C25" s="19">
        <f>'Overall Var'!P26</f>
        <v>172</v>
      </c>
    </row>
    <row r="26" spans="1:3" ht="11.25">
      <c r="A26" s="14">
        <f>'Overall Var'!N20</f>
        <v>8</v>
      </c>
      <c r="B26" t="str">
        <f>'Overall Var'!O28</f>
        <v>Spa-Paige Winterton </v>
      </c>
      <c r="C26" s="15">
        <f>'Overall Var'!P28</f>
        <v>58</v>
      </c>
    </row>
    <row r="27" spans="1:3" ht="11.25">
      <c r="A27" s="14">
        <f>'Overall Var'!N21</f>
        <v>1</v>
      </c>
      <c r="B27" t="str">
        <f>'Overall Var'!O29</f>
        <v>Spa-Payton Jones </v>
      </c>
      <c r="C27" s="15">
        <f>'Overall Var'!P29</f>
        <v>50</v>
      </c>
    </row>
    <row r="28" spans="1:3" ht="11.25">
      <c r="A28" s="14">
        <f>'Overall Var'!N22</f>
        <v>5</v>
      </c>
      <c r="B28" t="str">
        <f>'Overall Var'!O30</f>
        <v>Spa-Olivia Vieth</v>
      </c>
      <c r="C28" s="15">
        <f>'Overall Var'!P30</f>
        <v>62</v>
      </c>
    </row>
    <row r="29" spans="1:3" ht="11.25">
      <c r="A29" s="14">
        <f>'Overall Var'!N23</f>
        <v>7</v>
      </c>
      <c r="B29" t="str">
        <f>'Overall Var'!O31</f>
        <v>Spa-Taylor Cook </v>
      </c>
      <c r="C29" s="15">
        <f>'Overall Var'!P31</f>
        <v>61</v>
      </c>
    </row>
    <row r="30" spans="1:3" ht="11.25">
      <c r="A30" s="14">
        <f>'Overall Var'!N24</f>
        <v>10</v>
      </c>
      <c r="B30" t="str">
        <f>'Overall Var'!O32</f>
        <v>Spa-Ellie Kouitz</v>
      </c>
      <c r="C30" s="15">
        <f>'Overall Var'!P32</f>
        <v>58</v>
      </c>
    </row>
    <row r="31" spans="1:3" ht="11.25">
      <c r="A31" s="14">
        <f>'Overall Var'!N25</f>
        <v>3</v>
      </c>
      <c r="B31" t="str">
        <f>'Overall Var'!O33</f>
        <v>Spa-Carys Sullivan</v>
      </c>
      <c r="C31" s="15">
        <f>'Overall Var'!P33</f>
        <v>74</v>
      </c>
    </row>
    <row r="32" spans="1:3" ht="11.25">
      <c r="A32" s="20" t="e">
        <f>'Overall Var'!N26</f>
        <v>#REF!</v>
      </c>
      <c r="B32" s="18" t="str">
        <f>'Overall Var'!O34</f>
        <v>SPARTA</v>
      </c>
      <c r="C32" s="19">
        <f>'Overall Var'!P34</f>
        <v>227</v>
      </c>
    </row>
    <row r="33" spans="1:3" ht="11.25">
      <c r="A33" s="14">
        <f>'Overall Var'!N28</f>
        <v>23</v>
      </c>
      <c r="B33" t="str">
        <f>'Overall Var'!O36</f>
        <v>Tom-Brin Neumann </v>
      </c>
      <c r="C33" s="15">
        <f>'Overall Var'!P36</f>
        <v>43</v>
      </c>
    </row>
    <row r="34" spans="1:3" ht="11.25">
      <c r="A34" s="14">
        <f>'Overall Var'!N29</f>
        <v>11</v>
      </c>
      <c r="B34" t="str">
        <f>'Overall Var'!O37</f>
        <v>Tom-Amelia Zingler </v>
      </c>
      <c r="C34" s="15">
        <f>'Overall Var'!P37</f>
        <v>44</v>
      </c>
    </row>
    <row r="35" spans="1:3" ht="11.25">
      <c r="A35" s="14">
        <f>'Overall Var'!N30</f>
        <v>27</v>
      </c>
      <c r="B35" t="str">
        <f>'Overall Var'!O38</f>
        <v>Tom-Sophie Pokela</v>
      </c>
      <c r="C35" s="15">
        <f>'Overall Var'!P38</f>
        <v>42</v>
      </c>
    </row>
    <row r="36" spans="1:3" ht="11.25">
      <c r="A36" s="14">
        <f>'Overall Var'!N31</f>
        <v>26</v>
      </c>
      <c r="B36" t="str">
        <f>'Overall Var'!O39</f>
        <v>Tom-Jayda Zhu</v>
      </c>
      <c r="C36" s="15">
        <f>'Overall Var'!P39</f>
        <v>57</v>
      </c>
    </row>
    <row r="37" spans="1:3" ht="11.25">
      <c r="A37" s="14">
        <f>'Overall Var'!N32</f>
        <v>23</v>
      </c>
      <c r="B37" t="str">
        <f>'Overall Var'!O40</f>
        <v>Tom-Hannah Zhu </v>
      </c>
      <c r="C37" s="15">
        <f>'Overall Var'!P40</f>
        <v>50</v>
      </c>
    </row>
    <row r="38" spans="1:3" ht="11.25">
      <c r="A38" s="14">
        <f>'Overall Var'!N33</f>
        <v>30</v>
      </c>
      <c r="B38" t="str">
        <f>'Overall Var'!O41</f>
        <v>Tom-Amelia Schanhofer</v>
      </c>
      <c r="C38" s="15">
        <f>'Overall Var'!P41</f>
        <v>48</v>
      </c>
    </row>
    <row r="39" spans="1:3" ht="11.25">
      <c r="A39" s="20" t="e">
        <f>'Overall Var'!N34</f>
        <v>#REF!</v>
      </c>
      <c r="B39" s="18" t="str">
        <f>'Overall Var'!O42</f>
        <v>TOMAH</v>
      </c>
      <c r="C39" s="19">
        <f>'Overall Var'!P42</f>
        <v>177</v>
      </c>
    </row>
    <row r="40" spans="1:3" ht="11.25">
      <c r="A40" s="14">
        <f>'Overall Var'!N36</f>
        <v>3</v>
      </c>
      <c r="B40" s="16"/>
      <c r="C40" s="16"/>
    </row>
    <row r="41" ht="11.25">
      <c r="A41" s="14">
        <f>'Overall Var'!N37</f>
        <v>5</v>
      </c>
    </row>
    <row r="42" ht="11.25">
      <c r="A42" s="14">
        <f>'Overall Var'!N38</f>
        <v>2</v>
      </c>
    </row>
    <row r="43" ht="11.25">
      <c r="A43" s="14">
        <f>'Overall Var'!N39</f>
        <v>22</v>
      </c>
    </row>
    <row r="44" ht="11.25">
      <c r="A44" s="14">
        <f>'Overall Var'!N40</f>
        <v>11</v>
      </c>
    </row>
    <row r="45" ht="11.25">
      <c r="A45" s="14">
        <f>'Overall Var'!N41</f>
        <v>9</v>
      </c>
    </row>
    <row r="46" ht="11.25">
      <c r="A46" s="20" t="e">
        <f>'Overall Var'!N42</f>
        <v>#REF!</v>
      </c>
    </row>
    <row r="47" ht="11.25">
      <c r="A47" s="16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Gnewikow, Tonya</cp:lastModifiedBy>
  <cp:lastPrinted>2006-04-13T10:48:08Z</cp:lastPrinted>
  <dcterms:created xsi:type="dcterms:W3CDTF">2003-09-06T02:22:03Z</dcterms:created>
  <dcterms:modified xsi:type="dcterms:W3CDTF">2020-09-16T22:06:31Z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0x010100C55A52263ED7DC429F4E5E0CDF0EA9C5</vt:lpwstr>
  </property>
</Properties>
</file>