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johnson\Downloads\"/>
    </mc:Choice>
  </mc:AlternateContent>
  <xr:revisionPtr revIDLastSave="0" documentId="13_ncr:1_{97E6D20F-BEEF-40A3-9C16-11FDC454C292}" xr6:coauthVersionLast="36" xr6:coauthVersionMax="36" xr10:uidLastSave="{00000000-0000-0000-0000-000000000000}"/>
  <bookViews>
    <workbookView xWindow="0" yWindow="0" windowWidth="28800" windowHeight="12375" tabRatio="500" activeTab="1" xr2:uid="{00000000-000D-0000-FFFF-FFFF00000000}"/>
  </bookViews>
  <sheets>
    <sheet name="Varsity" sheetId="2" r:id="rId1"/>
    <sheet name="Scores" sheetId="1" r:id="rId2"/>
    <sheet name="JV" sheetId="3" r:id="rId3"/>
    <sheet name="Sheet1" sheetId="4" r:id="rId4"/>
  </sheets>
  <definedNames>
    <definedName name="_xlnm.Print_Area" localSheetId="2">JV!$A$1:$G$24</definedName>
    <definedName name="_xlnm.Print_Area" localSheetId="1">Scores!$A$1:$X$24</definedName>
    <definedName name="_xlnm.Print_Area" localSheetId="0">Varsity!$A$1:$G$24</definedName>
  </definedNames>
  <calcPr calcId="191029" concurrentCalc="0"/>
</workbook>
</file>

<file path=xl/calcChain.xml><?xml version="1.0" encoding="utf-8"?>
<calcChain xmlns="http://schemas.openxmlformats.org/spreadsheetml/2006/main">
  <c r="N10" i="1" l="1"/>
  <c r="B24" i="2"/>
  <c r="B23" i="2"/>
  <c r="B22" i="2"/>
  <c r="B21" i="2"/>
  <c r="B20" i="2"/>
  <c r="B10" i="1"/>
  <c r="B19" i="2"/>
  <c r="B18" i="2"/>
  <c r="B17" i="2"/>
  <c r="B16" i="2"/>
  <c r="B15" i="2"/>
  <c r="B14" i="2"/>
  <c r="B13" i="2"/>
  <c r="B19" i="3"/>
  <c r="B18" i="3"/>
  <c r="B17" i="3"/>
  <c r="B16" i="3"/>
  <c r="B15" i="3"/>
  <c r="B14" i="3"/>
  <c r="B13" i="3"/>
  <c r="B3" i="2"/>
  <c r="B3" i="3"/>
  <c r="E3" i="3"/>
  <c r="E3" i="2"/>
  <c r="G9" i="3"/>
  <c r="D13" i="3"/>
  <c r="D14" i="3"/>
  <c r="D15" i="3"/>
  <c r="D16" i="3"/>
  <c r="D17" i="3"/>
  <c r="D18" i="3"/>
  <c r="D19" i="3"/>
  <c r="D20" i="3"/>
  <c r="D21" i="3"/>
  <c r="D22" i="3"/>
  <c r="D23" i="3"/>
  <c r="D24" i="3"/>
  <c r="W23" i="1"/>
  <c r="W22" i="1"/>
  <c r="W21" i="1"/>
  <c r="W20" i="1"/>
  <c r="W19" i="1"/>
  <c r="W18" i="1"/>
  <c r="K23" i="1"/>
  <c r="K22" i="1"/>
  <c r="K21" i="1"/>
  <c r="K20" i="1"/>
  <c r="K19" i="1"/>
  <c r="K18" i="1"/>
  <c r="D13" i="2"/>
  <c r="D14" i="2"/>
  <c r="D15" i="2"/>
  <c r="D16" i="2"/>
  <c r="D17" i="2"/>
  <c r="D18" i="2"/>
  <c r="D19" i="2"/>
  <c r="D20" i="2"/>
  <c r="D21" i="2"/>
  <c r="D22" i="2"/>
  <c r="D23" i="2"/>
  <c r="D24" i="2"/>
  <c r="G9" i="2"/>
  <c r="W15" i="1"/>
  <c r="K15" i="1"/>
  <c r="B23" i="3"/>
  <c r="B22" i="3"/>
  <c r="B24" i="3"/>
  <c r="B20" i="3"/>
  <c r="B21" i="3"/>
  <c r="L18" i="1"/>
  <c r="L22" i="1"/>
  <c r="L23" i="1"/>
  <c r="L21" i="1"/>
  <c r="L20" i="1"/>
  <c r="L19" i="1"/>
  <c r="B6" i="3"/>
  <c r="B7" i="3"/>
  <c r="B7" i="2"/>
  <c r="B6" i="2"/>
  <c r="E21" i="2"/>
  <c r="E17" i="3"/>
  <c r="E19" i="2"/>
  <c r="E20" i="2"/>
  <c r="E22" i="2"/>
  <c r="E15" i="2"/>
  <c r="E24" i="2"/>
  <c r="E16" i="2"/>
  <c r="E18" i="2"/>
  <c r="E23" i="2"/>
  <c r="E17" i="2"/>
  <c r="E15" i="3"/>
  <c r="E24" i="3"/>
  <c r="E16" i="3"/>
  <c r="E22" i="3"/>
  <c r="E13" i="3"/>
  <c r="E21" i="3"/>
  <c r="E19" i="3"/>
  <c r="E14" i="2"/>
  <c r="E13" i="2"/>
  <c r="E18" i="3"/>
  <c r="E20" i="3"/>
  <c r="E23" i="3"/>
  <c r="E14" i="3"/>
  <c r="W8" i="1"/>
  <c r="K8" i="1"/>
  <c r="W12" i="1"/>
  <c r="W13" i="1"/>
  <c r="W14" i="1"/>
  <c r="W16" i="1"/>
  <c r="W11" i="1"/>
  <c r="K11" i="1"/>
  <c r="K12" i="1"/>
  <c r="K13" i="1"/>
  <c r="K14" i="1"/>
  <c r="K16" i="1"/>
  <c r="L16" i="1"/>
  <c r="L11" i="1"/>
  <c r="L15" i="1"/>
  <c r="L14" i="1"/>
  <c r="L13" i="1"/>
  <c r="X16" i="1"/>
  <c r="L12" i="1"/>
  <c r="X11" i="1"/>
  <c r="X15" i="1"/>
  <c r="X13" i="1"/>
  <c r="X14" i="1"/>
  <c r="X12" i="1"/>
  <c r="X22" i="1"/>
  <c r="X21" i="1"/>
  <c r="X18" i="1"/>
  <c r="X20" i="1"/>
  <c r="X23" i="1"/>
  <c r="X19" i="1"/>
  <c r="K17" i="1"/>
  <c r="F6" i="2"/>
  <c r="W17" i="1"/>
  <c r="F7" i="2"/>
  <c r="W24" i="1"/>
  <c r="F7" i="3"/>
  <c r="K24" i="1"/>
  <c r="F6" i="3"/>
</calcChain>
</file>

<file path=xl/sharedStrings.xml><?xml version="1.0" encoding="utf-8"?>
<sst xmlns="http://schemas.openxmlformats.org/spreadsheetml/2006/main" count="88" uniqueCount="51">
  <si>
    <t>Holes:</t>
  </si>
  <si>
    <t>Par:</t>
  </si>
  <si>
    <t>TOTAL</t>
  </si>
  <si>
    <t xml:space="preserve"> </t>
  </si>
  <si>
    <t xml:space="preserve">TEAM: </t>
    <phoneticPr fontId="4" type="noConversion"/>
  </si>
  <si>
    <t>HOME TEAM:</t>
  </si>
  <si>
    <t>COACHES:</t>
  </si>
  <si>
    <t>DATE/SITE:</t>
  </si>
  <si>
    <t>COMMENTS:</t>
  </si>
  <si>
    <t>CONDITIONS:</t>
  </si>
  <si>
    <t>AWAY TEAM:</t>
  </si>
  <si>
    <t xml:space="preserve">TEAM: </t>
  </si>
  <si>
    <t>Fox Valley Association</t>
  </si>
  <si>
    <t>Varsity</t>
  </si>
  <si>
    <t>Match Date:</t>
  </si>
  <si>
    <t>School Reporting:</t>
  </si>
  <si>
    <t>-----&gt;</t>
  </si>
  <si>
    <t>Opponent:</t>
  </si>
  <si>
    <t>E-Mail this form to: webmaster@fvaathletics.org as an attachment</t>
  </si>
  <si>
    <t>Name (First Last)</t>
  </si>
  <si>
    <t>School</t>
  </si>
  <si>
    <t>JV</t>
  </si>
  <si>
    <t>9 Hole
Score</t>
  </si>
  <si>
    <t>Position
Finish Points</t>
  </si>
  <si>
    <t>Opponents
Beaten</t>
  </si>
  <si>
    <t xml:space="preserve">     Team Score</t>
  </si>
  <si>
    <r>
      <t>(Hint: Use "</t>
    </r>
    <r>
      <rPr>
        <b/>
        <i/>
        <sz val="8"/>
        <color theme="0" tint="-0.249977111117893"/>
        <rFont val="Verdana"/>
        <family val="2"/>
      </rPr>
      <t>CTRL</t>
    </r>
    <r>
      <rPr>
        <i/>
        <sz val="8"/>
        <color theme="0" tint="-0.249977111117893"/>
        <rFont val="Verdana"/>
        <family val="2"/>
      </rPr>
      <t xml:space="preserve"> + </t>
    </r>
    <r>
      <rPr>
        <b/>
        <i/>
        <sz val="8"/>
        <color theme="0" tint="-0.249977111117893"/>
        <rFont val="Verdana"/>
        <family val="2"/>
      </rPr>
      <t>;</t>
    </r>
    <r>
      <rPr>
        <i/>
        <sz val="8"/>
        <color theme="0" tint="-0.249977111117893"/>
        <rFont val="Verdana"/>
        <family val="2"/>
      </rPr>
      <t>" to insert today's date.)</t>
    </r>
  </si>
  <si>
    <t>Appleton North</t>
  </si>
  <si>
    <t>Brooke Vandenberg</t>
  </si>
  <si>
    <t>Isabelle Delfosse</t>
  </si>
  <si>
    <t>Josie Smith</t>
  </si>
  <si>
    <t>Emily Hopp</t>
  </si>
  <si>
    <t>Bella Pope</t>
  </si>
  <si>
    <t>Maddie Rudolf</t>
  </si>
  <si>
    <t>Oliva Kjorlen</t>
  </si>
  <si>
    <t>Anna Otto</t>
  </si>
  <si>
    <t>Georgia Crane</t>
  </si>
  <si>
    <t>Ella Kingemann</t>
  </si>
  <si>
    <t xml:space="preserve">  </t>
  </si>
  <si>
    <t>Aj Powell</t>
  </si>
  <si>
    <t>Maisey Wilhelms</t>
  </si>
  <si>
    <t>Lauren Behnke</t>
  </si>
  <si>
    <t>Jo Wilhelms</t>
  </si>
  <si>
    <t>Emma Davis</t>
  </si>
  <si>
    <t>Belle Stewart</t>
  </si>
  <si>
    <t>Toni Kotansky</t>
  </si>
  <si>
    <t>Fond du Lac</t>
  </si>
  <si>
    <t xml:space="preserve">Scott Fish/Duane </t>
  </si>
  <si>
    <t xml:space="preserve">Sept. 10 </t>
  </si>
  <si>
    <t>Irish Waters</t>
  </si>
  <si>
    <t>Pick/Clean/Place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</si>
</sst>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Verdana"/>
    </font>
    <font>
      <sz val="10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8"/>
      <name val="Verdana"/>
      <family val="2"/>
    </font>
    <font>
      <b/>
      <sz val="14"/>
      <name val="Verdana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Geneva"/>
      <family val="2"/>
    </font>
    <font>
      <b/>
      <sz val="20"/>
      <name val="Arial"/>
      <family val="2"/>
    </font>
    <font>
      <sz val="10"/>
      <color theme="0"/>
      <name val="Verdana"/>
      <family val="2"/>
    </font>
    <font>
      <sz val="7"/>
      <name val="Verdana"/>
      <family val="2"/>
    </font>
    <font>
      <sz val="7"/>
      <color theme="0"/>
      <name val="Verdana"/>
      <family val="2"/>
    </font>
    <font>
      <sz val="10"/>
      <color rgb="FF000000"/>
      <name val="Verdana"/>
      <family val="2"/>
    </font>
    <font>
      <sz val="12"/>
      <name val="Arial"/>
      <family val="2"/>
    </font>
    <font>
      <i/>
      <sz val="8"/>
      <color theme="0" tint="-0.249977111117893"/>
      <name val="Verdana"/>
      <family val="2"/>
    </font>
    <font>
      <b/>
      <i/>
      <sz val="8"/>
      <color theme="0" tint="-0.249977111117893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51170384838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3" fillId="0" borderId="0" applyBorder="0"/>
    <xf numFmtId="0" fontId="12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quotePrefix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quotePrefix="1" applyAlignment="1" applyProtection="1">
      <alignment horizontal="center" vertical="center"/>
    </xf>
    <xf numFmtId="0" fontId="0" fillId="0" borderId="0" xfId="0" quotePrefix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quotePrefix="1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12" fillId="6" borderId="15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>
      <alignment horizontal="center" vertical="center"/>
    </xf>
    <xf numFmtId="0" fontId="1" fillId="7" borderId="3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12" fillId="4" borderId="13" xfId="1" applyFont="1" applyFill="1" applyBorder="1" applyAlignment="1" applyProtection="1">
      <alignment horizontal="center"/>
    </xf>
    <xf numFmtId="0" fontId="12" fillId="4" borderId="14" xfId="1" applyFont="1" applyFill="1" applyBorder="1" applyAlignment="1" applyProtection="1">
      <alignment horizontal="center"/>
    </xf>
    <xf numFmtId="0" fontId="12" fillId="4" borderId="13" xfId="0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0" fontId="1" fillId="5" borderId="9" xfId="0" applyFont="1" applyFill="1" applyBorder="1" applyAlignment="1" applyProtection="1">
      <alignment horizontal="left" vertical="center"/>
    </xf>
    <xf numFmtId="0" fontId="0" fillId="5" borderId="10" xfId="0" applyFill="1" applyBorder="1" applyAlignment="1" applyProtection="1">
      <alignment horizontal="left" vertical="center"/>
    </xf>
    <xf numFmtId="0" fontId="0" fillId="5" borderId="11" xfId="0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</xf>
    <xf numFmtId="15" fontId="0" fillId="2" borderId="9" xfId="0" applyNumberFormat="1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left" vertical="center"/>
    </xf>
    <xf numFmtId="14" fontId="0" fillId="0" borderId="0" xfId="0" applyNumberFormat="1" applyAlignment="1" applyProtection="1">
      <alignment horizontal="left" vertical="center"/>
    </xf>
    <xf numFmtId="14" fontId="0" fillId="0" borderId="0" xfId="0" applyNumberForma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14" fontId="5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center"/>
    </xf>
    <xf numFmtId="0" fontId="12" fillId="4" borderId="14" xfId="1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3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5" fontId="0" fillId="3" borderId="9" xfId="0" applyNumberFormat="1" applyFill="1" applyBorder="1" applyAlignment="1" applyProtection="1">
      <alignment horizontal="left" vertical="center"/>
    </xf>
    <xf numFmtId="15" fontId="0" fillId="3" borderId="10" xfId="0" applyNumberFormat="1" applyFill="1" applyBorder="1" applyAlignment="1" applyProtection="1">
      <alignment horizontal="left" vertical="center"/>
    </xf>
    <xf numFmtId="15" fontId="0" fillId="3" borderId="11" xfId="0" applyNumberFormat="1" applyFill="1" applyBorder="1" applyAlignment="1" applyProtection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_Team Statistics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13</xdr:row>
          <xdr:rowOff>85725</xdr:rowOff>
        </xdr:from>
        <xdr:to>
          <xdr:col>6</xdr:col>
          <xdr:colOff>609600</xdr:colOff>
          <xdr:row>14</xdr:row>
          <xdr:rowOff>171450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AF51702-4954-49D0-BC8C-A3591EB866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Update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12</xdr:row>
          <xdr:rowOff>0</xdr:rowOff>
        </xdr:from>
        <xdr:to>
          <xdr:col>6</xdr:col>
          <xdr:colOff>609600</xdr:colOff>
          <xdr:row>13</xdr:row>
          <xdr:rowOff>85725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48813DF-052E-4E57-AC2C-4D31FC4E21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Reset Form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285750</xdr:colOff>
          <xdr:row>23</xdr:row>
          <xdr:rowOff>28575</xdr:rowOff>
        </xdr:from>
        <xdr:to>
          <xdr:col>12</xdr:col>
          <xdr:colOff>1200150</xdr:colOff>
          <xdr:row>23</xdr:row>
          <xdr:rowOff>314325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38B9E6D3-6D6D-45DD-8578-4BBE5659E5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Reset Form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12</xdr:row>
          <xdr:rowOff>0</xdr:rowOff>
        </xdr:from>
        <xdr:to>
          <xdr:col>6</xdr:col>
          <xdr:colOff>609600</xdr:colOff>
          <xdr:row>13</xdr:row>
          <xdr:rowOff>85725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77C60D75-71A4-4FD4-BA3B-336037578C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Reset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13</xdr:row>
          <xdr:rowOff>95250</xdr:rowOff>
        </xdr:from>
        <xdr:to>
          <xdr:col>6</xdr:col>
          <xdr:colOff>609600</xdr:colOff>
          <xdr:row>14</xdr:row>
          <xdr:rowOff>180975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38E439A1-B7DA-4367-BA19-E953908E8E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Update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15</xdr:row>
          <xdr:rowOff>104775</xdr:rowOff>
        </xdr:from>
        <xdr:to>
          <xdr:col>6</xdr:col>
          <xdr:colOff>609600</xdr:colOff>
          <xdr:row>16</xdr:row>
          <xdr:rowOff>190500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74873F93-2F63-4791-B214-2B2164439F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Hide Columns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16</xdr:row>
          <xdr:rowOff>200025</xdr:rowOff>
        </xdr:from>
        <xdr:to>
          <xdr:col>6</xdr:col>
          <xdr:colOff>609600</xdr:colOff>
          <xdr:row>17</xdr:row>
          <xdr:rowOff>285750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38560BDB-CCC1-4D78-987C-330783A66A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Show Columns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4"/>
  <sheetViews>
    <sheetView view="pageBreakPreview" topLeftCell="A7" zoomScale="90" zoomScaleNormal="90" zoomScaleSheetLayoutView="90" workbookViewId="0">
      <selection sqref="A1:D1"/>
    </sheetView>
  </sheetViews>
  <sheetFormatPr defaultColWidth="11" defaultRowHeight="12.75"/>
  <cols>
    <col min="1" max="1" width="18.625" style="24" customWidth="1"/>
    <col min="2" max="5" width="10.875" style="24" customWidth="1"/>
    <col min="6" max="7" width="8.375" style="24" customWidth="1"/>
    <col min="8" max="16384" width="11" style="24"/>
  </cols>
  <sheetData>
    <row r="1" spans="1:7" ht="30">
      <c r="A1" s="74" t="s">
        <v>12</v>
      </c>
      <c r="B1" s="74"/>
      <c r="C1" s="74"/>
      <c r="D1" s="74"/>
      <c r="E1" s="22"/>
      <c r="F1" s="75" t="s">
        <v>13</v>
      </c>
      <c r="G1" s="75"/>
    </row>
    <row r="2" spans="1:7" ht="18.95" customHeight="1">
      <c r="A2" s="23"/>
      <c r="B2" s="23"/>
      <c r="C2" s="23"/>
      <c r="D2" s="23"/>
      <c r="E2" s="23"/>
      <c r="F2" s="79"/>
      <c r="G2" s="80"/>
    </row>
    <row r="3" spans="1:7" ht="18.95" customHeight="1">
      <c r="A3" s="26" t="s">
        <v>14</v>
      </c>
      <c r="B3" s="76" t="str">
        <f>IF(Scores!B5="","Please enter date on 'Scores' page.",Scores!B5)</f>
        <v xml:space="preserve">Sept. 10 </v>
      </c>
      <c r="C3" s="77"/>
      <c r="D3" s="78"/>
      <c r="E3" s="83" t="str">
        <f>IF(Scores!B5="","Report Date:",CONCATENATE("Report Date: ",TEXT(Scores!B5,"m/d/yyyy")))</f>
        <v xml:space="preserve">Report Date: Sept. 10 </v>
      </c>
      <c r="F3" s="81"/>
      <c r="G3" s="81"/>
    </row>
    <row r="4" spans="1:7" ht="18.95" customHeight="1">
      <c r="B4" s="25"/>
      <c r="C4" s="25"/>
      <c r="D4" s="25"/>
      <c r="F4" s="26"/>
      <c r="G4" s="26"/>
    </row>
    <row r="5" spans="1:7" ht="18.95" customHeight="1">
      <c r="B5" s="35"/>
      <c r="C5" s="35"/>
      <c r="D5" s="35"/>
      <c r="E5" s="81" t="s">
        <v>25</v>
      </c>
      <c r="F5" s="82"/>
      <c r="G5" s="82"/>
    </row>
    <row r="6" spans="1:7" ht="18.95" customHeight="1">
      <c r="A6" s="26" t="s">
        <v>15</v>
      </c>
      <c r="B6" s="71" t="str">
        <f>Scores!B10</f>
        <v>Appleton North</v>
      </c>
      <c r="C6" s="72"/>
      <c r="D6" s="73"/>
      <c r="E6" s="27" t="s">
        <v>16</v>
      </c>
      <c r="F6" s="16">
        <f>Scores!K17</f>
        <v>182</v>
      </c>
      <c r="G6" s="35" t="s">
        <v>3</v>
      </c>
    </row>
    <row r="7" spans="1:7" ht="18.95" customHeight="1">
      <c r="A7" s="26" t="s">
        <v>17</v>
      </c>
      <c r="B7" s="71" t="str">
        <f>Scores!N10</f>
        <v>Fond du Lac</v>
      </c>
      <c r="C7" s="72"/>
      <c r="D7" s="73"/>
      <c r="E7" s="27" t="s">
        <v>16</v>
      </c>
      <c r="F7" s="16">
        <f>Scores!W17</f>
        <v>235</v>
      </c>
      <c r="G7" s="35" t="s">
        <v>3</v>
      </c>
    </row>
    <row r="8" spans="1:7" ht="18.95" customHeight="1">
      <c r="B8" s="25"/>
      <c r="C8" s="25"/>
      <c r="D8" s="25"/>
      <c r="E8" s="28"/>
      <c r="F8" s="29"/>
      <c r="G8" s="28"/>
    </row>
    <row r="9" spans="1:7" ht="18.95" customHeight="1">
      <c r="A9" s="30" t="s">
        <v>18</v>
      </c>
      <c r="B9" s="31"/>
      <c r="C9" s="31"/>
      <c r="D9" s="31"/>
      <c r="E9" s="32"/>
      <c r="F9" s="33"/>
      <c r="G9" s="18" t="str">
        <f>IF(F9="","",IF(COUNTIF(Scores!$A$11:$A$18,Varsity!F9)&gt;0,Scores!$B$10,Scores!$N$10))</f>
        <v/>
      </c>
    </row>
    <row r="10" spans="1:7" ht="18.95" customHeight="1"/>
    <row r="11" spans="1:7" ht="18.95" customHeight="1">
      <c r="A11" s="69" t="s">
        <v>19</v>
      </c>
      <c r="B11" s="67" t="s">
        <v>20</v>
      </c>
      <c r="C11" s="65" t="s">
        <v>22</v>
      </c>
      <c r="D11" s="65" t="s">
        <v>23</v>
      </c>
      <c r="E11" s="65" t="s">
        <v>24</v>
      </c>
    </row>
    <row r="12" spans="1:7" ht="18.95" customHeight="1">
      <c r="A12" s="70"/>
      <c r="B12" s="68"/>
      <c r="C12" s="66"/>
      <c r="D12" s="66"/>
      <c r="E12" s="66"/>
    </row>
    <row r="13" spans="1:7" ht="18.95" customHeight="1">
      <c r="A13" s="20" t="s">
        <v>39</v>
      </c>
      <c r="B13" s="17" t="str">
        <f>IF(A13="","",IF(COUNTIF(Scores!$A$11:$A$18,Varsity!A13)&gt;0,Scores!$B$10,Scores!$N$10))</f>
        <v>Appleton North</v>
      </c>
      <c r="C13" s="16">
        <v>40</v>
      </c>
      <c r="D13" s="16">
        <f ca="1">IF(C13="","",IF(C13&lt;&gt;C14,F13,SUM(OFFSET(F13,0,0,COUNTIF(C13:C24,C13),1))/COUNTIF(C13:C24,C13)))</f>
        <v>12</v>
      </c>
      <c r="E13" s="16">
        <f>IF(C13&gt;0,SUM(COUNTIFS($B$13:$B$24,"&lt;&gt;"&amp;B13,$C$13:$C$24,"&gt;"&amp;C13)+(0.5*SUM(COUNTIFS($B$13:$B$24,"&lt;&gt;"&amp;B13,$C$13:$C$24,C13)))),"")</f>
        <v>6</v>
      </c>
      <c r="F13" s="19">
        <v>12</v>
      </c>
    </row>
    <row r="14" spans="1:7" ht="18.95" customHeight="1">
      <c r="A14" s="20" t="s">
        <v>28</v>
      </c>
      <c r="B14" s="17" t="str">
        <f>IF(A14="","",IF(COUNTIF(Scores!$A$11:$A$18,Varsity!A14)&gt;0,Scores!$B$10,Scores!$N$10))</f>
        <v>Appleton North</v>
      </c>
      <c r="C14" s="16">
        <v>42</v>
      </c>
      <c r="D14" s="16">
        <f ca="1">IF(C14="","",IF(C14=C13,D13,IF(C14&lt;&gt;C15,F14,SUM(OFFSET(F14,0,0,COUNTIF(C14:C$24,C14),1))/COUNTIF(C14:C$24,C14))))</f>
        <v>11</v>
      </c>
      <c r="E14" s="16">
        <f t="shared" ref="E14:E24" si="0">IF(C14&gt;0,SUM(COUNTIFS($B$13:$B$24,"&lt;&gt;"&amp;B14,$C$13:$C$24,"&gt;"&amp;C14)+(0.5*SUM(COUNTIFS($B$13:$B$24,"&lt;&gt;"&amp;B14,$C$13:$C$24,C14)))),"")</f>
        <v>6</v>
      </c>
      <c r="F14" s="19">
        <v>11</v>
      </c>
    </row>
    <row r="15" spans="1:7" ht="18.95" customHeight="1">
      <c r="A15" s="20" t="s">
        <v>30</v>
      </c>
      <c r="B15" s="17" t="str">
        <f>IF(A15="","",IF(COUNTIF(Scores!$A$11:$A$18,Varsity!A15)&gt;0,Scores!$B$10,Scores!$N$10))</f>
        <v>Appleton North</v>
      </c>
      <c r="C15" s="16">
        <v>49</v>
      </c>
      <c r="D15" s="16">
        <f ca="1">IF(C15="","",IF(C15=C14,D14,IF(C15&lt;&gt;C16,F15,SUM(OFFSET(F15,0,0,COUNTIF(C15:C$24,C15),1))/COUNTIF(C15:C$24,C15))))</f>
        <v>10</v>
      </c>
      <c r="E15" s="16">
        <f t="shared" si="0"/>
        <v>6</v>
      </c>
      <c r="F15" s="19">
        <v>10</v>
      </c>
      <c r="G15" s="18"/>
    </row>
    <row r="16" spans="1:7" ht="18.95" customHeight="1">
      <c r="A16" s="20" t="s">
        <v>40</v>
      </c>
      <c r="B16" s="17" t="str">
        <f>IF(A16="","",IF(COUNTIF(Scores!$A$11:$A$18,Varsity!A16)&gt;0,Scores!$B$10,Scores!$N$10))</f>
        <v>Fond du Lac</v>
      </c>
      <c r="C16" s="16">
        <v>50</v>
      </c>
      <c r="D16" s="16">
        <f ca="1">IF(C16="","",IF(C16=C15,D15,IF(C16&lt;&gt;C17,F16,SUM(OFFSET(F16,0,0,COUNTIF(C16:C$24,C16),1))/COUNTIF(C16:C$24,C16))))</f>
        <v>9</v>
      </c>
      <c r="E16" s="16">
        <f t="shared" si="0"/>
        <v>3</v>
      </c>
      <c r="F16" s="19">
        <v>9</v>
      </c>
    </row>
    <row r="17" spans="1:6" ht="18.95" customHeight="1">
      <c r="A17" s="20" t="s">
        <v>33</v>
      </c>
      <c r="B17" s="17" t="str">
        <f>IF(A17="","",IF(COUNTIF(Scores!$A$11:$A$18,Varsity!A17)&gt;0,Scores!$B$10,Scores!$N$10))</f>
        <v>Appleton North</v>
      </c>
      <c r="C17" s="16">
        <v>51</v>
      </c>
      <c r="D17" s="16">
        <f ca="1">IF(C17="","",IF(C17=C16,D16,IF(C17&lt;&gt;C18,F17,SUM(OFFSET(F17,0,0,COUNTIF(C17:C$24,C17),1))/COUNTIF(C17:C$24,C17))))</f>
        <v>8</v>
      </c>
      <c r="E17" s="16">
        <f t="shared" si="0"/>
        <v>5</v>
      </c>
      <c r="F17" s="19">
        <v>8</v>
      </c>
    </row>
    <row r="18" spans="1:6" ht="18.95" customHeight="1">
      <c r="A18" s="20" t="s">
        <v>31</v>
      </c>
      <c r="B18" s="17" t="str">
        <f>IF(A18="","",IF(COUNTIF(Scores!$A$11:$A$18,Varsity!A18)&gt;0,Scores!$B$10,Scores!$N$10))</f>
        <v>Appleton North</v>
      </c>
      <c r="C18" s="16">
        <v>53</v>
      </c>
      <c r="D18" s="16">
        <f ca="1">IF(C18="","",IF(C18=C17,D17,IF(C18&lt;&gt;C19,F18,SUM(OFFSET(F18,0,0,COUNTIF(C18:C$24,C18),1))/COUNTIF(C18:C$24,C18))))</f>
        <v>6.5</v>
      </c>
      <c r="E18" s="16">
        <f t="shared" si="0"/>
        <v>5</v>
      </c>
      <c r="F18" s="19">
        <v>7</v>
      </c>
    </row>
    <row r="19" spans="1:6" ht="18.95" customHeight="1">
      <c r="A19" s="20" t="s">
        <v>29</v>
      </c>
      <c r="B19" s="17" t="str">
        <f>IF(A19="","",IF(COUNTIF(Scores!$A$11:$A$18,Varsity!A19)&gt;0,Scores!$B$10,Scores!$N$10))</f>
        <v>Appleton North</v>
      </c>
      <c r="C19" s="16">
        <v>53</v>
      </c>
      <c r="D19" s="16">
        <f ca="1">IF(C19="","",IF(C19=C18,D18,IF(C19&lt;&gt;C20,F19,SUM(OFFSET(F19,0,0,COUNTIF(C19:C$24,C19),1))/COUNTIF(C19:C$24,C19))))</f>
        <v>6.5</v>
      </c>
      <c r="E19" s="16">
        <f t="shared" si="0"/>
        <v>5</v>
      </c>
      <c r="F19" s="19">
        <v>6</v>
      </c>
    </row>
    <row r="20" spans="1:6" ht="18.95" customHeight="1">
      <c r="A20" s="20" t="s">
        <v>41</v>
      </c>
      <c r="B20" s="17" t="str">
        <f>IF(A20="","",IF(COUNTIF(Scores!$A$11:$A$18,Varsity!A20)&gt;0,Scores!$B$10,Scores!$N$10))</f>
        <v>Fond du Lac</v>
      </c>
      <c r="C20" s="16">
        <v>60</v>
      </c>
      <c r="D20" s="16">
        <f ca="1">IF(C20="","",IF(C20=C19,D19,IF(C20&lt;&gt;C21,F20,SUM(OFFSET(F20,0,0,COUNTIF(C20:C$24,C20),1))/COUNTIF(C20:C$24,C20))))</f>
        <v>5</v>
      </c>
      <c r="E20" s="16">
        <f t="shared" si="0"/>
        <v>0</v>
      </c>
      <c r="F20" s="19">
        <v>5</v>
      </c>
    </row>
    <row r="21" spans="1:6" ht="18.95" customHeight="1">
      <c r="A21" s="20" t="s">
        <v>43</v>
      </c>
      <c r="B21" s="17" t="str">
        <f>IF(A21="","",IF(COUNTIF(Scores!$A$11:$A$18,Varsity!A21)&gt;0,Scores!$B$10,Scores!$N$10))</f>
        <v>Fond du Lac</v>
      </c>
      <c r="C21" s="16">
        <v>61</v>
      </c>
      <c r="D21" s="16">
        <f ca="1">IF(C21="","",IF(C21=C20,D20,IF(C21&lt;&gt;C22,F21,SUM(OFFSET(F21,0,0,COUNTIF(C21:C$24,C21),1))/COUNTIF(C21:C$24,C21))))</f>
        <v>4</v>
      </c>
      <c r="E21" s="16">
        <f t="shared" si="0"/>
        <v>0</v>
      </c>
      <c r="F21" s="19">
        <v>4</v>
      </c>
    </row>
    <row r="22" spans="1:6" ht="18.95" customHeight="1">
      <c r="A22" s="21" t="s">
        <v>42</v>
      </c>
      <c r="B22" s="17" t="str">
        <f>IF(A22="","",IF(COUNTIF(Scores!$A$11:$A$18,Varsity!A22)&gt;0,Scores!$B$10,Scores!$N$10))</f>
        <v>Fond du Lac</v>
      </c>
      <c r="C22" s="16">
        <v>64</v>
      </c>
      <c r="D22" s="16">
        <f ca="1">IF(C22="","",IF(C22=C21,D21,IF(C22&lt;&gt;C23,F22,SUM(OFFSET(F22,0,0,COUNTIF(C22:C$24,C22),1))/COUNTIF(C22:C$24,C22))))</f>
        <v>3</v>
      </c>
      <c r="E22" s="16">
        <f t="shared" si="0"/>
        <v>0</v>
      </c>
      <c r="F22" s="19">
        <v>3</v>
      </c>
    </row>
    <row r="23" spans="1:6" ht="18.95" customHeight="1">
      <c r="A23" s="20" t="s">
        <v>44</v>
      </c>
      <c r="B23" s="17" t="str">
        <f>IF(A23="","",IF(COUNTIF(Scores!$A$11:$A$18,Varsity!A23)&gt;0,Scores!$B$10,Scores!$N$10))</f>
        <v>Fond du Lac</v>
      </c>
      <c r="C23" s="16">
        <v>67</v>
      </c>
      <c r="D23" s="16">
        <f ca="1">IF(C23="","",IF(C23=C22,D22,IF(C23&lt;&gt;C24,F23,SUM(OFFSET(F23,0,0,COUNTIF(C23:C$24,C23),1))/COUNTIF(C23:C$24,C23))))</f>
        <v>2</v>
      </c>
      <c r="E23" s="16">
        <f t="shared" si="0"/>
        <v>0</v>
      </c>
      <c r="F23" s="38">
        <v>2</v>
      </c>
    </row>
    <row r="24" spans="1:6" ht="18.95" customHeight="1">
      <c r="A24" s="20" t="s">
        <v>45</v>
      </c>
      <c r="B24" s="17" t="str">
        <f>IF(A24="","",IF(COUNTIF(Scores!$A$11:$A$18,Varsity!A24)&gt;0,Scores!$B$10,Scores!$N$10))</f>
        <v>Fond du Lac</v>
      </c>
      <c r="C24" s="16">
        <v>93</v>
      </c>
      <c r="D24" s="16">
        <f ca="1">IF(C24="","",IF(C24=C23,D23,IF(C24&lt;&gt;C25,F24,SUM(OFFSET(F24,0,0,COUNTIF(C24:C$24,C24),1))/COUNTIF(C24:C$24,C24))))</f>
        <v>1</v>
      </c>
      <c r="E24" s="16">
        <f t="shared" si="0"/>
        <v>0</v>
      </c>
      <c r="F24" s="38">
        <v>1</v>
      </c>
    </row>
  </sheetData>
  <sheetProtection sheet="1" objects="1" scenarios="1" selectLockedCells="1"/>
  <sortState ref="A13:C24">
    <sortCondition ref="C13:C24"/>
  </sortState>
  <mergeCells count="13">
    <mergeCell ref="B6:D6"/>
    <mergeCell ref="B7:D7"/>
    <mergeCell ref="A1:D1"/>
    <mergeCell ref="F1:G1"/>
    <mergeCell ref="B3:D3"/>
    <mergeCell ref="F2:G2"/>
    <mergeCell ref="E5:G5"/>
    <mergeCell ref="E3:G3"/>
    <mergeCell ref="C11:C12"/>
    <mergeCell ref="D11:D12"/>
    <mergeCell ref="E11:E12"/>
    <mergeCell ref="B11:B12"/>
    <mergeCell ref="A11:A12"/>
  </mergeCells>
  <phoneticPr fontId="4" type="noConversion"/>
  <pageMargins left="0.75" right="0.75" top="1" bottom="1" header="0.5" footer="0.5"/>
  <pageSetup orientation="portrait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UpdateForm">
                <anchor moveWithCells="1" sizeWithCells="1">
                  <from>
                    <xdr:col>5</xdr:col>
                    <xdr:colOff>190500</xdr:colOff>
                    <xdr:row>13</xdr:row>
                    <xdr:rowOff>85725</xdr:rowOff>
                  </from>
                  <to>
                    <xdr:col>6</xdr:col>
                    <xdr:colOff>609600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ResetForm">
                <anchor moveWithCells="1" sizeWithCells="1">
                  <from>
                    <xdr:col>5</xdr:col>
                    <xdr:colOff>190500</xdr:colOff>
                    <xdr:row>12</xdr:row>
                    <xdr:rowOff>0</xdr:rowOff>
                  </from>
                  <to>
                    <xdr:col>6</xdr:col>
                    <xdr:colOff>609600</xdr:colOff>
                    <xdr:row>13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A25"/>
  <sheetViews>
    <sheetView tabSelected="1" view="pageBreakPreview" zoomScale="85" zoomScaleNormal="85" zoomScaleSheetLayoutView="85" workbookViewId="0">
      <selection activeCell="A12" sqref="A12"/>
    </sheetView>
  </sheetViews>
  <sheetFormatPr defaultColWidth="11" defaultRowHeight="12.75"/>
  <cols>
    <col min="1" max="1" width="16" style="24" customWidth="1"/>
    <col min="2" max="10" width="3.125" style="24" customWidth="1"/>
    <col min="11" max="11" width="6.75" style="24" bestFit="1" customWidth="1"/>
    <col min="12" max="12" width="3.125" style="24" customWidth="1"/>
    <col min="13" max="13" width="16" style="24" customWidth="1"/>
    <col min="14" max="22" width="3.125" style="24" customWidth="1"/>
    <col min="23" max="23" width="5.875" style="24" customWidth="1"/>
    <col min="24" max="24" width="3.125" style="24" customWidth="1"/>
    <col min="25" max="25" width="11" style="24"/>
    <col min="26" max="26" width="20.25" style="24" customWidth="1"/>
    <col min="27" max="16384" width="11" style="24"/>
  </cols>
  <sheetData>
    <row r="1" spans="1:27" ht="21.6" customHeight="1" thickBot="1">
      <c r="A1" s="45" t="s">
        <v>5</v>
      </c>
      <c r="B1" s="85" t="s">
        <v>27</v>
      </c>
      <c r="C1" s="86"/>
      <c r="D1" s="86"/>
      <c r="E1" s="86"/>
      <c r="F1" s="86"/>
      <c r="G1" s="86"/>
      <c r="H1" s="86"/>
      <c r="I1" s="86"/>
      <c r="J1" s="86"/>
      <c r="K1" s="87"/>
      <c r="M1" s="103" t="s">
        <v>8</v>
      </c>
      <c r="N1" s="92"/>
      <c r="O1" s="93"/>
      <c r="P1" s="93"/>
      <c r="Q1" s="93"/>
      <c r="R1" s="93"/>
      <c r="S1" s="93"/>
      <c r="T1" s="93"/>
      <c r="U1" s="93"/>
      <c r="V1" s="93"/>
      <c r="W1" s="94"/>
    </row>
    <row r="2" spans="1:27" ht="21.6" customHeight="1" thickBot="1">
      <c r="A2" s="45" t="s">
        <v>10</v>
      </c>
      <c r="B2" s="88" t="s">
        <v>46</v>
      </c>
      <c r="C2" s="89"/>
      <c r="D2" s="89"/>
      <c r="E2" s="89"/>
      <c r="F2" s="89"/>
      <c r="G2" s="89"/>
      <c r="H2" s="89"/>
      <c r="I2" s="89"/>
      <c r="J2" s="89"/>
      <c r="K2" s="90"/>
      <c r="M2" s="104"/>
      <c r="N2" s="95"/>
      <c r="O2" s="95"/>
      <c r="P2" s="95"/>
      <c r="Q2" s="95"/>
      <c r="R2" s="95"/>
      <c r="S2" s="95"/>
      <c r="T2" s="95"/>
      <c r="U2" s="95"/>
      <c r="V2" s="95"/>
      <c r="W2" s="96"/>
    </row>
    <row r="3" spans="1:27" ht="21.6" customHeight="1" thickBot="1">
      <c r="A3" s="46"/>
      <c r="B3" s="91"/>
      <c r="C3" s="91"/>
      <c r="D3" s="91"/>
      <c r="E3" s="91"/>
      <c r="F3" s="91"/>
      <c r="G3" s="91"/>
      <c r="H3" s="91"/>
      <c r="I3" s="91"/>
      <c r="J3" s="91"/>
      <c r="K3" s="91"/>
      <c r="M3" s="105"/>
      <c r="N3" s="97"/>
      <c r="O3" s="97"/>
      <c r="P3" s="97"/>
      <c r="Q3" s="97"/>
      <c r="R3" s="97"/>
      <c r="S3" s="97"/>
      <c r="T3" s="97"/>
      <c r="U3" s="97"/>
      <c r="V3" s="97"/>
      <c r="W3" s="98"/>
    </row>
    <row r="4" spans="1:27" ht="21.6" customHeight="1" thickBot="1">
      <c r="A4" s="45" t="s">
        <v>6</v>
      </c>
      <c r="B4" s="88" t="s">
        <v>47</v>
      </c>
      <c r="C4" s="89"/>
      <c r="D4" s="89"/>
      <c r="E4" s="89"/>
      <c r="F4" s="89"/>
      <c r="G4" s="89"/>
      <c r="H4" s="89"/>
      <c r="I4" s="89"/>
      <c r="J4" s="89"/>
      <c r="K4" s="90"/>
      <c r="M4" s="103" t="s">
        <v>9</v>
      </c>
      <c r="N4" s="93" t="s">
        <v>50</v>
      </c>
      <c r="O4" s="93"/>
      <c r="P4" s="93"/>
      <c r="Q4" s="93"/>
      <c r="R4" s="93"/>
      <c r="S4" s="93"/>
      <c r="T4" s="93"/>
      <c r="U4" s="93"/>
      <c r="V4" s="93"/>
      <c r="W4" s="94"/>
      <c r="Z4" s="61"/>
      <c r="AA4" s="61"/>
    </row>
    <row r="5" spans="1:27" ht="21.6" customHeight="1" thickBot="1">
      <c r="A5" s="45" t="s">
        <v>7</v>
      </c>
      <c r="B5" s="99" t="s">
        <v>48</v>
      </c>
      <c r="C5" s="100"/>
      <c r="D5" s="100"/>
      <c r="E5" s="100"/>
      <c r="F5" s="100"/>
      <c r="G5" s="99" t="s">
        <v>49</v>
      </c>
      <c r="H5" s="100"/>
      <c r="I5" s="100"/>
      <c r="J5" s="100"/>
      <c r="K5" s="102"/>
      <c r="M5" s="104"/>
      <c r="N5" s="95"/>
      <c r="O5" s="95"/>
      <c r="P5" s="95"/>
      <c r="Q5" s="95"/>
      <c r="R5" s="95"/>
      <c r="S5" s="95"/>
      <c r="T5" s="95"/>
      <c r="U5" s="95"/>
      <c r="V5" s="95"/>
      <c r="W5" s="96"/>
      <c r="Z5" s="61"/>
      <c r="AA5" s="61"/>
    </row>
    <row r="6" spans="1:27" ht="21.6" customHeight="1" thickBot="1">
      <c r="A6" s="101" t="s">
        <v>26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M6" s="105"/>
      <c r="N6" s="97"/>
      <c r="O6" s="97"/>
      <c r="P6" s="97"/>
      <c r="Q6" s="97"/>
      <c r="R6" s="97"/>
      <c r="S6" s="97"/>
      <c r="T6" s="97"/>
      <c r="U6" s="97"/>
      <c r="V6" s="97"/>
      <c r="W6" s="98"/>
      <c r="Z6" s="61"/>
      <c r="AA6" s="61"/>
    </row>
    <row r="7" spans="1:27" ht="21.6" customHeight="1" thickBot="1">
      <c r="A7" s="47" t="s">
        <v>0</v>
      </c>
      <c r="B7" s="48">
        <v>1</v>
      </c>
      <c r="C7" s="48">
        <v>2</v>
      </c>
      <c r="D7" s="48">
        <v>3</v>
      </c>
      <c r="E7" s="48">
        <v>4</v>
      </c>
      <c r="F7" s="48">
        <v>5</v>
      </c>
      <c r="G7" s="48">
        <v>6</v>
      </c>
      <c r="H7" s="48">
        <v>7</v>
      </c>
      <c r="I7" s="48">
        <v>8</v>
      </c>
      <c r="J7" s="48">
        <v>9</v>
      </c>
      <c r="K7" s="48"/>
      <c r="M7" s="47" t="s">
        <v>0</v>
      </c>
      <c r="N7" s="48">
        <v>10</v>
      </c>
      <c r="O7" s="48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8">
        <v>17</v>
      </c>
      <c r="V7" s="48">
        <v>18</v>
      </c>
      <c r="W7" s="48"/>
      <c r="Z7" s="61"/>
      <c r="AA7" s="61"/>
    </row>
    <row r="8" spans="1:27" ht="21.6" customHeight="1" thickBot="1">
      <c r="A8" s="47" t="s">
        <v>1</v>
      </c>
      <c r="B8" s="40">
        <v>4</v>
      </c>
      <c r="C8" s="40">
        <v>4</v>
      </c>
      <c r="D8" s="40">
        <v>5</v>
      </c>
      <c r="E8" s="40">
        <v>3</v>
      </c>
      <c r="F8" s="40">
        <v>4</v>
      </c>
      <c r="G8" s="40">
        <v>4</v>
      </c>
      <c r="H8" s="40">
        <v>4</v>
      </c>
      <c r="I8" s="40">
        <v>3</v>
      </c>
      <c r="J8" s="40">
        <v>4</v>
      </c>
      <c r="K8" s="49">
        <f>SUM(B8:J8)</f>
        <v>35</v>
      </c>
      <c r="M8" s="47" t="s">
        <v>1</v>
      </c>
      <c r="N8" s="36"/>
      <c r="O8" s="36"/>
      <c r="P8" s="36"/>
      <c r="Q8" s="36"/>
      <c r="R8" s="36"/>
      <c r="S8" s="36"/>
      <c r="T8" s="36"/>
      <c r="U8" s="36"/>
      <c r="V8" s="36"/>
      <c r="W8" s="49">
        <f>SUM(N8:V8)</f>
        <v>0</v>
      </c>
    </row>
    <row r="9" spans="1:27" ht="21.6" customHeight="1" thickBot="1"/>
    <row r="10" spans="1:27" ht="21.6" customHeight="1" thickBot="1">
      <c r="A10" s="50" t="s">
        <v>11</v>
      </c>
      <c r="B10" s="84" t="str">
        <f>IF(B1="","Home",B1)</f>
        <v>Appleton North</v>
      </c>
      <c r="C10" s="84"/>
      <c r="D10" s="84"/>
      <c r="E10" s="84"/>
      <c r="F10" s="84"/>
      <c r="G10" s="84"/>
      <c r="H10" s="84"/>
      <c r="I10" s="84"/>
      <c r="K10" s="51" t="s">
        <v>2</v>
      </c>
      <c r="M10" s="52" t="s">
        <v>4</v>
      </c>
      <c r="N10" s="84" t="str">
        <f>IF(B2="","Away",B2)</f>
        <v>Fond du Lac</v>
      </c>
      <c r="O10" s="84"/>
      <c r="P10" s="84"/>
      <c r="Q10" s="84"/>
      <c r="R10" s="84"/>
      <c r="S10" s="84"/>
      <c r="T10" s="84"/>
      <c r="U10" s="84"/>
      <c r="W10" s="53" t="s">
        <v>2</v>
      </c>
    </row>
    <row r="11" spans="1:27" ht="21.6" customHeight="1" thickBot="1">
      <c r="A11" s="41" t="s">
        <v>39</v>
      </c>
      <c r="B11" s="62">
        <v>3</v>
      </c>
      <c r="C11" s="62">
        <v>5</v>
      </c>
      <c r="D11" s="62">
        <v>5</v>
      </c>
      <c r="E11" s="62">
        <v>3</v>
      </c>
      <c r="F11" s="62">
        <v>5</v>
      </c>
      <c r="G11" s="62">
        <v>8</v>
      </c>
      <c r="H11" s="62">
        <v>4</v>
      </c>
      <c r="I11" s="62">
        <v>3</v>
      </c>
      <c r="J11" s="62">
        <v>4</v>
      </c>
      <c r="K11" s="47">
        <f t="shared" ref="K11:K16" si="0">SUM(B11:J11)</f>
        <v>40</v>
      </c>
      <c r="L11" s="54">
        <f>RANK(K11,$K$11:$K$16,1)</f>
        <v>1</v>
      </c>
      <c r="M11" s="41" t="s">
        <v>40</v>
      </c>
      <c r="N11" s="62">
        <v>4</v>
      </c>
      <c r="O11" s="62">
        <v>7</v>
      </c>
      <c r="P11" s="62">
        <v>6</v>
      </c>
      <c r="Q11" s="62">
        <v>4</v>
      </c>
      <c r="R11" s="62">
        <v>8</v>
      </c>
      <c r="S11" s="62">
        <v>6</v>
      </c>
      <c r="T11" s="62">
        <v>5</v>
      </c>
      <c r="U11" s="62">
        <v>2</v>
      </c>
      <c r="V11" s="62">
        <v>8</v>
      </c>
      <c r="W11" s="47">
        <f t="shared" ref="W11:W16" si="1">SUM(N11:V11)</f>
        <v>50</v>
      </c>
      <c r="X11" s="54">
        <f>RANK(W11,$W$11:$W$16,1)</f>
        <v>1</v>
      </c>
    </row>
    <row r="12" spans="1:27" ht="21.6" customHeight="1" thickBot="1">
      <c r="A12" s="63" t="s">
        <v>28</v>
      </c>
      <c r="B12" s="62">
        <v>4</v>
      </c>
      <c r="C12" s="62">
        <v>5</v>
      </c>
      <c r="D12" s="62">
        <v>7</v>
      </c>
      <c r="E12" s="62">
        <v>5</v>
      </c>
      <c r="F12" s="62">
        <v>4</v>
      </c>
      <c r="G12" s="62">
        <v>5</v>
      </c>
      <c r="H12" s="62">
        <v>5</v>
      </c>
      <c r="I12" s="62">
        <v>3</v>
      </c>
      <c r="J12" s="62">
        <v>4</v>
      </c>
      <c r="K12" s="47">
        <f t="shared" si="0"/>
        <v>42</v>
      </c>
      <c r="L12" s="54">
        <f t="shared" ref="L12:L16" si="2">RANK(K12,$K$11:$K$16,1)</f>
        <v>2</v>
      </c>
      <c r="M12" s="41" t="s">
        <v>41</v>
      </c>
      <c r="N12" s="62">
        <v>6</v>
      </c>
      <c r="O12" s="62">
        <v>9</v>
      </c>
      <c r="P12" s="62">
        <v>6</v>
      </c>
      <c r="Q12" s="62">
        <v>5</v>
      </c>
      <c r="R12" s="62">
        <v>8</v>
      </c>
      <c r="S12" s="62">
        <v>7</v>
      </c>
      <c r="T12" s="62">
        <v>9</v>
      </c>
      <c r="U12" s="62">
        <v>4</v>
      </c>
      <c r="V12" s="62">
        <v>6</v>
      </c>
      <c r="W12" s="47">
        <f t="shared" si="1"/>
        <v>60</v>
      </c>
      <c r="X12" s="54">
        <f t="shared" ref="X12:X16" si="3">RANK(W12,$W$11:$W$16,1)</f>
        <v>2</v>
      </c>
    </row>
    <row r="13" spans="1:27" ht="21.6" customHeight="1" thickBot="1">
      <c r="A13" s="41" t="s">
        <v>31</v>
      </c>
      <c r="B13" s="62">
        <v>5</v>
      </c>
      <c r="C13" s="62">
        <v>8</v>
      </c>
      <c r="D13" s="62">
        <v>6</v>
      </c>
      <c r="E13" s="62">
        <v>4</v>
      </c>
      <c r="F13" s="62">
        <v>8</v>
      </c>
      <c r="G13" s="62">
        <v>7</v>
      </c>
      <c r="H13" s="62">
        <v>7</v>
      </c>
      <c r="I13" s="62">
        <v>4</v>
      </c>
      <c r="J13" s="62">
        <v>4</v>
      </c>
      <c r="K13" s="47">
        <f t="shared" si="0"/>
        <v>53</v>
      </c>
      <c r="L13" s="54">
        <f t="shared" si="2"/>
        <v>5</v>
      </c>
      <c r="M13" s="41" t="s">
        <v>42</v>
      </c>
      <c r="N13" s="62">
        <v>5</v>
      </c>
      <c r="O13" s="62">
        <v>8</v>
      </c>
      <c r="P13" s="62">
        <v>9</v>
      </c>
      <c r="Q13" s="62">
        <v>5</v>
      </c>
      <c r="R13" s="62">
        <v>9</v>
      </c>
      <c r="S13" s="62">
        <v>9</v>
      </c>
      <c r="T13" s="62">
        <v>5</v>
      </c>
      <c r="U13" s="62">
        <v>4</v>
      </c>
      <c r="V13" s="62">
        <v>10</v>
      </c>
      <c r="W13" s="47">
        <f t="shared" si="1"/>
        <v>64</v>
      </c>
      <c r="X13" s="54">
        <f t="shared" si="3"/>
        <v>4</v>
      </c>
    </row>
    <row r="14" spans="1:27" ht="21.6" customHeight="1" thickBot="1">
      <c r="A14" s="41" t="s">
        <v>33</v>
      </c>
      <c r="B14" s="62">
        <v>5</v>
      </c>
      <c r="C14" s="62">
        <v>7</v>
      </c>
      <c r="D14" s="62">
        <v>6</v>
      </c>
      <c r="E14" s="62">
        <v>4</v>
      </c>
      <c r="F14" s="62">
        <v>7</v>
      </c>
      <c r="G14" s="62">
        <v>5</v>
      </c>
      <c r="H14" s="62">
        <v>6</v>
      </c>
      <c r="I14" s="62">
        <v>4</v>
      </c>
      <c r="J14" s="62">
        <v>7</v>
      </c>
      <c r="K14" s="47">
        <f t="shared" si="0"/>
        <v>51</v>
      </c>
      <c r="L14" s="54">
        <f t="shared" si="2"/>
        <v>4</v>
      </c>
      <c r="M14" s="41" t="s">
        <v>43</v>
      </c>
      <c r="N14" s="62">
        <v>5</v>
      </c>
      <c r="O14" s="62">
        <v>9</v>
      </c>
      <c r="P14" s="62">
        <v>7</v>
      </c>
      <c r="Q14" s="62">
        <v>8</v>
      </c>
      <c r="R14" s="62">
        <v>6</v>
      </c>
      <c r="S14" s="62">
        <v>7</v>
      </c>
      <c r="T14" s="62">
        <v>7</v>
      </c>
      <c r="U14" s="62">
        <v>4</v>
      </c>
      <c r="V14" s="62">
        <v>8</v>
      </c>
      <c r="W14" s="47">
        <f t="shared" si="1"/>
        <v>61</v>
      </c>
      <c r="X14" s="54">
        <f t="shared" si="3"/>
        <v>3</v>
      </c>
    </row>
    <row r="15" spans="1:27" ht="21.6" customHeight="1" thickBot="1">
      <c r="A15" s="41" t="s">
        <v>29</v>
      </c>
      <c r="B15" s="62">
        <v>4</v>
      </c>
      <c r="C15" s="62">
        <v>6</v>
      </c>
      <c r="D15" s="62">
        <v>8</v>
      </c>
      <c r="E15" s="62">
        <v>4</v>
      </c>
      <c r="F15" s="62">
        <v>6</v>
      </c>
      <c r="G15" s="62">
        <v>7</v>
      </c>
      <c r="H15" s="62">
        <v>6</v>
      </c>
      <c r="I15" s="62">
        <v>3</v>
      </c>
      <c r="J15" s="62">
        <v>9</v>
      </c>
      <c r="K15" s="47">
        <f t="shared" si="0"/>
        <v>53</v>
      </c>
      <c r="L15" s="54">
        <f t="shared" si="2"/>
        <v>5</v>
      </c>
      <c r="M15" s="41" t="s">
        <v>44</v>
      </c>
      <c r="N15" s="62">
        <v>5</v>
      </c>
      <c r="O15" s="62">
        <v>7</v>
      </c>
      <c r="P15" s="62">
        <v>11</v>
      </c>
      <c r="Q15" s="62">
        <v>5</v>
      </c>
      <c r="R15" s="62">
        <v>7</v>
      </c>
      <c r="S15" s="62">
        <v>7</v>
      </c>
      <c r="T15" s="62">
        <v>9</v>
      </c>
      <c r="U15" s="62">
        <v>6</v>
      </c>
      <c r="V15" s="62">
        <v>10</v>
      </c>
      <c r="W15" s="47">
        <f t="shared" si="1"/>
        <v>67</v>
      </c>
      <c r="X15" s="54">
        <f t="shared" si="3"/>
        <v>5</v>
      </c>
    </row>
    <row r="16" spans="1:27" ht="21.6" customHeight="1" thickBot="1">
      <c r="A16" s="63" t="s">
        <v>30</v>
      </c>
      <c r="B16" s="62">
        <v>4</v>
      </c>
      <c r="C16" s="62">
        <v>7</v>
      </c>
      <c r="D16" s="62">
        <v>7</v>
      </c>
      <c r="E16" s="62">
        <v>3</v>
      </c>
      <c r="F16" s="62">
        <v>8</v>
      </c>
      <c r="G16" s="62">
        <v>5</v>
      </c>
      <c r="H16" s="62">
        <v>6</v>
      </c>
      <c r="I16" s="62">
        <v>3</v>
      </c>
      <c r="J16" s="62">
        <v>6</v>
      </c>
      <c r="K16" s="47">
        <f t="shared" si="0"/>
        <v>49</v>
      </c>
      <c r="L16" s="54">
        <f t="shared" si="2"/>
        <v>3</v>
      </c>
      <c r="M16" s="41" t="s">
        <v>45</v>
      </c>
      <c r="N16" s="62">
        <v>8</v>
      </c>
      <c r="O16" s="62">
        <v>14</v>
      </c>
      <c r="P16" s="62">
        <v>12</v>
      </c>
      <c r="Q16" s="62">
        <v>6</v>
      </c>
      <c r="R16" s="62">
        <v>16</v>
      </c>
      <c r="S16" s="62">
        <v>10</v>
      </c>
      <c r="T16" s="62">
        <v>9</v>
      </c>
      <c r="U16" s="62">
        <v>7</v>
      </c>
      <c r="V16" s="62">
        <v>11</v>
      </c>
      <c r="W16" s="47">
        <f t="shared" si="1"/>
        <v>93</v>
      </c>
      <c r="X16" s="54">
        <f t="shared" si="3"/>
        <v>6</v>
      </c>
    </row>
    <row r="17" spans="1:24" ht="21.6" customHeight="1" thickBot="1">
      <c r="B17" s="35"/>
      <c r="C17" s="35"/>
      <c r="D17" s="35"/>
      <c r="E17" s="35"/>
      <c r="F17" s="35"/>
      <c r="G17" s="35"/>
      <c r="H17" s="35"/>
      <c r="I17" s="35"/>
      <c r="J17" s="35"/>
      <c r="K17" s="55">
        <f>IF(AND(COUNTIF(L11:L16,"&lt;5")&gt;=4,(COUNTIF(L11:L16,"4")&gt;1)),SUMIF(L11:L16,"&lt;4",K11:K16)+(SUMIF(L11:L16,"=4",K11:K16)/(COUNTIF(L11:L16,"4"))*1),
IF(AND(COUNTIF(L11:L16,"&lt;5")&gt;=4,(COUNTIF(L11:L16,"3")&gt;1)),SUMIF(L11:L16,"&lt;3",K11:K16)+(SUMIF(L11:L16,"=3",K11:K16)/(COUNTIF(L11:L16,"3"))*2),
IF(AND(COUNTIF(L11:L16,"&lt;5")&gt;=4,(COUNTIF(L11:L16,"2")&gt;2)),SUMIF(L11:L16,"&lt;2",K11:K16)+(SUMIF(L11:L16,"=2",K11:K16)/(COUNTIF(L11:L16,"2"))*3),
IF(COUNTIF(L11:L16,"=1")&gt;=4,((SUMIF(L11:L16,"=1",K11:K16)/COUNTIF(L11:L16,"1"))*4),
IF(COUNTIF(L11:L16,"&lt;5")=4,SUMIF(L11:L16,"&lt;5",K11:K16))))))</f>
        <v>182</v>
      </c>
      <c r="N17" s="35"/>
      <c r="O17" s="35"/>
      <c r="P17" s="35"/>
      <c r="Q17" s="35"/>
      <c r="R17" s="35"/>
      <c r="S17" s="35"/>
      <c r="T17" s="35"/>
      <c r="U17" s="35"/>
      <c r="V17" s="35"/>
      <c r="W17" s="55">
        <f>IF(AND(COUNTIF(X11:X16,"&lt;5")&gt;=4,(COUNTIF(X11:X16,"4")&gt;1)),SUMIF(X11:X16,"&lt;4",W11:W16)+(SUMIF(X11:X16,"=4",W11:W16)/(COUNTIF(X11:X16,"4"))*1),
IF(AND(COUNTIF(X11:X16,"&lt;5")&gt;=4,(COUNTIF(X11:X16,"3")&gt;1)),SUMIF(X11:X16,"&lt;3",W11:W16)+(SUMIF(X11:X16,"=3",W11:W16)/(COUNTIF(X11:X16,"3"))*2),
IF(AND(COUNTIF(X11:X16,"&lt;5")&gt;=4,(COUNTIF(X11:X16,"2")&gt;2)),SUMIF(X11:X16,"&lt;2",W11:W16)+(SUMIF(X11:X16,"=2",W11:W16)/(COUNTIF(X11:X16,"2"))*3),
IF(COUNTIF(X11:X16,"=1")&gt;=4,((SUMIF(X11:X16,"=1",W11:W16)/COUNTIF(X11:X16,"1"))*4),
IF(COUNTIF(X11:X16,"&lt;5")=4,SUMIF(X11:X16,"&lt;5",W11:W16))))))</f>
        <v>235</v>
      </c>
    </row>
    <row r="18" spans="1:24" ht="21.6" customHeight="1" thickBot="1">
      <c r="A18" s="41" t="s">
        <v>34</v>
      </c>
      <c r="B18" s="62">
        <v>4</v>
      </c>
      <c r="C18" s="62">
        <v>6</v>
      </c>
      <c r="D18" s="62">
        <v>6</v>
      </c>
      <c r="E18" s="62">
        <v>2</v>
      </c>
      <c r="F18" s="62">
        <v>8</v>
      </c>
      <c r="G18" s="62">
        <v>6</v>
      </c>
      <c r="H18" s="62">
        <v>7</v>
      </c>
      <c r="I18" s="62">
        <v>7</v>
      </c>
      <c r="J18" s="62">
        <v>5</v>
      </c>
      <c r="K18" s="56">
        <f t="shared" ref="K18:K23" si="4">SUM(B18:J18)</f>
        <v>51</v>
      </c>
      <c r="L18" s="54">
        <f>RANK(K18,$K$18:$K$23,1)</f>
        <v>2</v>
      </c>
      <c r="M18" s="42" t="s">
        <v>3</v>
      </c>
      <c r="N18" s="62"/>
      <c r="O18" s="62"/>
      <c r="P18" s="62"/>
      <c r="Q18" s="62"/>
      <c r="R18" s="62"/>
      <c r="S18" s="62"/>
      <c r="T18" s="62"/>
      <c r="U18" s="62"/>
      <c r="V18" s="62"/>
      <c r="W18" s="57">
        <f t="shared" ref="W18:W23" si="5">SUM(N18:V18)</f>
        <v>0</v>
      </c>
      <c r="X18" s="54">
        <f t="shared" ref="X18:X23" si="6">RANK(W18,$W$18:$W$23,1)</f>
        <v>1</v>
      </c>
    </row>
    <row r="19" spans="1:24" ht="21.6" customHeight="1" thickBot="1">
      <c r="A19" s="42" t="s">
        <v>32</v>
      </c>
      <c r="B19" s="62">
        <v>4</v>
      </c>
      <c r="C19" s="40">
        <v>8</v>
      </c>
      <c r="D19" s="62">
        <v>7</v>
      </c>
      <c r="E19" s="40">
        <v>6</v>
      </c>
      <c r="F19" s="40">
        <v>7</v>
      </c>
      <c r="G19" s="40">
        <v>8</v>
      </c>
      <c r="H19" s="40">
        <v>8</v>
      </c>
      <c r="I19" s="40">
        <v>6</v>
      </c>
      <c r="J19" s="40">
        <v>7</v>
      </c>
      <c r="K19" s="56">
        <f t="shared" si="4"/>
        <v>61</v>
      </c>
      <c r="L19" s="54">
        <f t="shared" ref="L19:L23" si="7">RANK(K19,$K$18:$K$23,1)</f>
        <v>4</v>
      </c>
      <c r="M19" s="42" t="s">
        <v>3</v>
      </c>
      <c r="N19" s="62"/>
      <c r="O19" s="62"/>
      <c r="P19" s="62"/>
      <c r="Q19" s="62"/>
      <c r="R19" s="62"/>
      <c r="S19" s="62"/>
      <c r="T19" s="62"/>
      <c r="U19" s="62"/>
      <c r="V19" s="62"/>
      <c r="W19" s="57">
        <f t="shared" si="5"/>
        <v>0</v>
      </c>
      <c r="X19" s="54">
        <f t="shared" si="6"/>
        <v>1</v>
      </c>
    </row>
    <row r="20" spans="1:24" ht="21.6" customHeight="1" thickBot="1">
      <c r="A20" s="42" t="s">
        <v>35</v>
      </c>
      <c r="B20" s="40">
        <v>6</v>
      </c>
      <c r="C20" s="40">
        <v>7</v>
      </c>
      <c r="D20" s="40">
        <v>7</v>
      </c>
      <c r="E20" s="40">
        <v>6</v>
      </c>
      <c r="F20" s="40">
        <v>7</v>
      </c>
      <c r="G20" s="40">
        <v>7</v>
      </c>
      <c r="H20" s="40">
        <v>7</v>
      </c>
      <c r="I20" s="40">
        <v>5</v>
      </c>
      <c r="J20" s="40">
        <v>7</v>
      </c>
      <c r="K20" s="56">
        <f t="shared" si="4"/>
        <v>59</v>
      </c>
      <c r="L20" s="54">
        <f t="shared" si="7"/>
        <v>3</v>
      </c>
      <c r="M20" s="42" t="s">
        <v>3</v>
      </c>
      <c r="N20" s="62"/>
      <c r="O20" s="62"/>
      <c r="P20" s="62"/>
      <c r="Q20" s="62"/>
      <c r="R20" s="62"/>
      <c r="S20" s="62"/>
      <c r="T20" s="62"/>
      <c r="U20" s="62"/>
      <c r="V20" s="62"/>
      <c r="W20" s="57">
        <f t="shared" si="5"/>
        <v>0</v>
      </c>
      <c r="X20" s="54">
        <f t="shared" si="6"/>
        <v>1</v>
      </c>
    </row>
    <row r="21" spans="1:24" ht="21.6" customHeight="1" thickBot="1">
      <c r="A21" s="41" t="s">
        <v>36</v>
      </c>
      <c r="B21" s="40">
        <v>7</v>
      </c>
      <c r="C21" s="40">
        <v>10</v>
      </c>
      <c r="D21" s="40">
        <v>8</v>
      </c>
      <c r="E21" s="40">
        <v>7</v>
      </c>
      <c r="F21" s="40">
        <v>6</v>
      </c>
      <c r="G21" s="40">
        <v>7</v>
      </c>
      <c r="H21" s="40">
        <v>8</v>
      </c>
      <c r="I21" s="40">
        <v>4</v>
      </c>
      <c r="J21" s="40">
        <v>9</v>
      </c>
      <c r="K21" s="56">
        <f t="shared" si="4"/>
        <v>66</v>
      </c>
      <c r="L21" s="54">
        <f t="shared" si="7"/>
        <v>5</v>
      </c>
      <c r="M21" s="42" t="s">
        <v>3</v>
      </c>
      <c r="N21" s="62"/>
      <c r="O21" s="62"/>
      <c r="P21" s="62"/>
      <c r="Q21" s="62"/>
      <c r="R21" s="62"/>
      <c r="S21" s="62"/>
      <c r="T21" s="62"/>
      <c r="U21" s="62"/>
      <c r="V21" s="62"/>
      <c r="W21" s="57">
        <f t="shared" si="5"/>
        <v>0</v>
      </c>
      <c r="X21" s="54">
        <f t="shared" si="6"/>
        <v>1</v>
      </c>
    </row>
    <row r="22" spans="1:24" ht="21.6" customHeight="1" thickBot="1">
      <c r="A22" s="42" t="s">
        <v>37</v>
      </c>
      <c r="B22" s="40">
        <v>7</v>
      </c>
      <c r="C22" s="40">
        <v>8</v>
      </c>
      <c r="D22" s="40">
        <v>9</v>
      </c>
      <c r="E22" s="40">
        <v>9</v>
      </c>
      <c r="F22" s="40">
        <v>9</v>
      </c>
      <c r="G22" s="40">
        <v>7</v>
      </c>
      <c r="H22" s="40">
        <v>10</v>
      </c>
      <c r="I22" s="40">
        <v>4</v>
      </c>
      <c r="J22" s="40">
        <v>8</v>
      </c>
      <c r="K22" s="56">
        <f t="shared" si="4"/>
        <v>71</v>
      </c>
      <c r="L22" s="54">
        <f t="shared" si="7"/>
        <v>6</v>
      </c>
      <c r="M22" s="42" t="s">
        <v>38</v>
      </c>
      <c r="N22" s="40"/>
      <c r="O22" s="40"/>
      <c r="P22" s="40"/>
      <c r="Q22" s="40"/>
      <c r="R22" s="40"/>
      <c r="S22" s="40"/>
      <c r="T22" s="40"/>
      <c r="U22" s="40"/>
      <c r="V22" s="40"/>
      <c r="W22" s="57">
        <f t="shared" si="5"/>
        <v>0</v>
      </c>
      <c r="X22" s="54">
        <f t="shared" si="6"/>
        <v>1</v>
      </c>
    </row>
    <row r="23" spans="1:24" ht="21.6" customHeight="1" thickBot="1">
      <c r="A23" s="64"/>
      <c r="B23" s="40"/>
      <c r="C23" s="40"/>
      <c r="D23" s="40"/>
      <c r="E23" s="40"/>
      <c r="F23" s="40"/>
      <c r="G23" s="40"/>
      <c r="H23" s="40"/>
      <c r="I23" s="40"/>
      <c r="J23" s="40"/>
      <c r="K23" s="56">
        <f t="shared" si="4"/>
        <v>0</v>
      </c>
      <c r="L23" s="54">
        <f t="shared" si="7"/>
        <v>1</v>
      </c>
      <c r="M23" s="42" t="s">
        <v>3</v>
      </c>
      <c r="N23" s="40"/>
      <c r="O23" s="40"/>
      <c r="P23" s="40"/>
      <c r="Q23" s="40"/>
      <c r="R23" s="40"/>
      <c r="S23" s="40"/>
      <c r="T23" s="40"/>
      <c r="U23" s="40"/>
      <c r="V23" s="40"/>
      <c r="W23" s="57">
        <f t="shared" si="5"/>
        <v>0</v>
      </c>
      <c r="X23" s="54">
        <f t="shared" si="6"/>
        <v>1</v>
      </c>
    </row>
    <row r="24" spans="1:24" ht="21.6" customHeight="1" thickBot="1">
      <c r="B24" s="35"/>
      <c r="C24" s="35"/>
      <c r="D24" s="35"/>
      <c r="E24" s="35"/>
      <c r="F24" s="35"/>
      <c r="G24" s="35"/>
      <c r="H24" s="35"/>
      <c r="I24" s="35"/>
      <c r="J24" s="35"/>
      <c r="K24" s="58">
        <f>IF(AND(COUNTIF(L18:L23,"&lt;5")&gt;=4,(COUNTIF(L18:L23,"4")&gt;1)),SUMIF(L18:L23,"&lt;4",K18:K23)+(SUMIF(L18:L23,"=4",K18:K23)/(COUNTIF(L18:L23,"4"))*1),
IF(AND(COUNTIF(L18:L23,"&lt;5")&gt;=4,(COUNTIF(L18:L23,"3")&gt;1)),SUMIF(L18:L23,"&lt;3",K18:K23)+(SUMIF(L18:L23,"=3",K18:K23)/(COUNTIF(L18:L23,"3"))*2),
IF(AND(COUNTIF(L18:L23,"&lt;5")&gt;=4,(COUNTIF(L18:L23,"2")&gt;2)),SUMIF(L18:L23,"&lt;2",K18:K23)+(SUMIF(L18:L23,"=2",K18:K23)/(COUNTIF(L18:L23,"2"))*3),
IF(COUNTIF(L18:L23,"=1")&gt;=4,((SUMIF(L18:L23,"=1",K18:K23)/COUNTIF(L18:L23,"1"))*4),
IF(COUNTIF(L18:L23,"&lt;5")=4,SUMIF(L18:L23,"&lt;5",K18:K23))))))</f>
        <v>171</v>
      </c>
      <c r="N24" s="35"/>
      <c r="O24" s="35"/>
      <c r="P24" s="35"/>
      <c r="Q24" s="35"/>
      <c r="R24" s="35"/>
      <c r="S24" s="35"/>
      <c r="T24" s="35"/>
      <c r="U24" s="35"/>
      <c r="V24" s="35"/>
      <c r="W24" s="58">
        <f>IF(AND(COUNTIF(X18:X23,"&lt;5")&gt;=4,(COUNTIF(X18:X23,"4")&gt;1)),SUMIF(X18:X23,"&lt;4",W18:W23)+(SUMIF(X18:X23,"=4",W18:W23)/(COUNTIF(X18:X23,"4"))*1),
IF(AND(COUNTIF(X18:X23,"&lt;5")&gt;=4,(COUNTIF(X18:X23,"3")&gt;1)),SUMIF(X18:X23,"&lt;3",W18:W23)+(SUMIF(X18:X23,"=3",W18:W23)/(COUNTIF(X18:X23,"3"))*2),
IF(AND(COUNTIF(X18:X23,"&lt;5")&gt;=4,(COUNTIF(X18:X23,"2")&gt;2)),SUMIF(X18:X23,"&lt;2",W18:W23)+(SUMIF(X18:X23,"=2",W18:W23)/(COUNTIF(X18:X23,"2"))*3),
IF(COUNTIF(X18:X23,"=1")&gt;=4,((SUMIF(X18:X23,"=1",W18:W23)/COUNTIF(X18:X23,"1"))*4),
IF(COUNTIF(X18:X23,"&lt;5")=4,SUMIF(X18:X23,"&lt;5",W18:W23))))))</f>
        <v>0</v>
      </c>
      <c r="X24" s="59"/>
    </row>
    <row r="25" spans="1:24">
      <c r="X25" s="60"/>
    </row>
  </sheetData>
  <sheetProtection sheet="1" objects="1" scenarios="1" selectLockedCells="1"/>
  <mergeCells count="17">
    <mergeCell ref="B10:I10"/>
    <mergeCell ref="N10:U10"/>
    <mergeCell ref="B1:K1"/>
    <mergeCell ref="B2:K2"/>
    <mergeCell ref="B3:K3"/>
    <mergeCell ref="B4:K4"/>
    <mergeCell ref="N1:W1"/>
    <mergeCell ref="N2:W2"/>
    <mergeCell ref="N3:W3"/>
    <mergeCell ref="N4:W4"/>
    <mergeCell ref="N5:W5"/>
    <mergeCell ref="N6:W6"/>
    <mergeCell ref="B5:F5"/>
    <mergeCell ref="A6:K6"/>
    <mergeCell ref="G5:K5"/>
    <mergeCell ref="M1:M3"/>
    <mergeCell ref="M4:M6"/>
  </mergeCells>
  <phoneticPr fontId="4" type="noConversion"/>
  <pageMargins left="0.75" right="0.75" top="0.5" bottom="0.5" header="0.5" footer="0.5"/>
  <pageSetup orientation="landscape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ResetForm3">
                <anchor moveWithCells="1" sizeWithCells="1">
                  <from>
                    <xdr:col>11</xdr:col>
                    <xdr:colOff>285750</xdr:colOff>
                    <xdr:row>23</xdr:row>
                    <xdr:rowOff>28575</xdr:rowOff>
                  </from>
                  <to>
                    <xdr:col>12</xdr:col>
                    <xdr:colOff>1200150</xdr:colOff>
                    <xdr:row>23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24"/>
  <sheetViews>
    <sheetView view="pageBreakPreview" topLeftCell="A7" zoomScale="90" zoomScaleNormal="90" zoomScaleSheetLayoutView="90" zoomScalePageLayoutView="60" workbookViewId="0">
      <selection sqref="A1:D1"/>
    </sheetView>
  </sheetViews>
  <sheetFormatPr defaultColWidth="11" defaultRowHeight="12.75"/>
  <cols>
    <col min="1" max="1" width="18.625" style="1" customWidth="1"/>
    <col min="2" max="5" width="10.875" style="1" customWidth="1"/>
    <col min="6" max="7" width="8.375" style="1" customWidth="1"/>
    <col min="8" max="16384" width="11" style="1"/>
  </cols>
  <sheetData>
    <row r="1" spans="1:7" ht="30">
      <c r="A1" s="74" t="s">
        <v>12</v>
      </c>
      <c r="B1" s="74"/>
      <c r="C1" s="74"/>
      <c r="D1" s="74"/>
      <c r="E1" s="6"/>
      <c r="F1" s="116" t="s">
        <v>21</v>
      </c>
      <c r="G1" s="116"/>
    </row>
    <row r="2" spans="1:7" ht="18.95" customHeight="1">
      <c r="A2" s="7"/>
      <c r="B2" s="7"/>
      <c r="C2" s="7"/>
      <c r="D2" s="7"/>
      <c r="E2" s="7"/>
      <c r="F2" s="7"/>
      <c r="G2" s="7"/>
    </row>
    <row r="3" spans="1:7" ht="18.95" customHeight="1">
      <c r="A3" s="9" t="s">
        <v>14</v>
      </c>
      <c r="B3" s="117" t="str">
        <f>IF(Scores!B5="","Please enter date on 'Scores' page.",Scores!B5)</f>
        <v xml:space="preserve">Sept. 10 </v>
      </c>
      <c r="C3" s="118"/>
      <c r="D3" s="119"/>
      <c r="E3" s="122" t="str">
        <f>IF(Scores!B5="","Report Date:",CONCATENATE("Report Date: ",TEXT(Scores!B5,"m/d/yyyy")))</f>
        <v xml:space="preserve">Report Date: Sept. 10 </v>
      </c>
      <c r="F3" s="120"/>
      <c r="G3" s="120"/>
    </row>
    <row r="4" spans="1:7" ht="18.95" customHeight="1">
      <c r="B4" s="8"/>
      <c r="C4" s="8"/>
      <c r="D4" s="8"/>
      <c r="F4" s="9"/>
      <c r="G4" s="9"/>
    </row>
    <row r="5" spans="1:7" ht="18.95" customHeight="1">
      <c r="B5" s="2"/>
      <c r="C5" s="2"/>
      <c r="D5" s="2"/>
      <c r="E5" s="120" t="s">
        <v>25</v>
      </c>
      <c r="F5" s="121"/>
      <c r="G5" s="121"/>
    </row>
    <row r="6" spans="1:7" ht="18.95" customHeight="1">
      <c r="A6" s="9" t="s">
        <v>15</v>
      </c>
      <c r="B6" s="113" t="str">
        <f>Scores!B10</f>
        <v>Appleton North</v>
      </c>
      <c r="C6" s="114"/>
      <c r="D6" s="115"/>
      <c r="E6" s="10" t="s">
        <v>16</v>
      </c>
      <c r="F6" s="5">
        <f>Scores!K24</f>
        <v>171</v>
      </c>
      <c r="G6" s="2" t="s">
        <v>3</v>
      </c>
    </row>
    <row r="7" spans="1:7" ht="18.95" customHeight="1">
      <c r="A7" s="9" t="s">
        <v>17</v>
      </c>
      <c r="B7" s="113" t="str">
        <f>Scores!N10</f>
        <v>Fond du Lac</v>
      </c>
      <c r="C7" s="114"/>
      <c r="D7" s="115"/>
      <c r="E7" s="10" t="s">
        <v>16</v>
      </c>
      <c r="F7" s="5">
        <f>Scores!W24</f>
        <v>0</v>
      </c>
      <c r="G7" s="2" t="s">
        <v>3</v>
      </c>
    </row>
    <row r="8" spans="1:7" ht="18.95" customHeight="1">
      <c r="B8" s="8"/>
      <c r="C8" s="8"/>
      <c r="D8" s="8"/>
      <c r="E8" s="11"/>
      <c r="F8" s="3"/>
      <c r="G8" s="11"/>
    </row>
    <row r="9" spans="1:7" ht="18.95" customHeight="1">
      <c r="A9" s="12" t="s">
        <v>18</v>
      </c>
      <c r="B9" s="13"/>
      <c r="C9" s="13"/>
      <c r="D9" s="13"/>
      <c r="E9" s="14"/>
      <c r="F9" s="15"/>
      <c r="G9" s="11" t="str">
        <f>IF(F9="","",IF(COUNTIF(Scores!$A$18:$A$22,JV!F9)&gt;0,Scores!$B$10,Scores!$N$10))</f>
        <v/>
      </c>
    </row>
    <row r="10" spans="1:7" ht="18.95" customHeight="1"/>
    <row r="11" spans="1:7" ht="18.95" customHeight="1">
      <c r="A11" s="110" t="s">
        <v>19</v>
      </c>
      <c r="B11" s="108" t="s">
        <v>20</v>
      </c>
      <c r="C11" s="106" t="s">
        <v>22</v>
      </c>
      <c r="D11" s="112" t="s">
        <v>23</v>
      </c>
      <c r="E11" s="112" t="s">
        <v>24</v>
      </c>
    </row>
    <row r="12" spans="1:7" ht="18.95" customHeight="1">
      <c r="A12" s="111"/>
      <c r="B12" s="109"/>
      <c r="C12" s="107"/>
      <c r="D12" s="112"/>
      <c r="E12" s="112"/>
    </row>
    <row r="13" spans="1:7" ht="18.95" customHeight="1">
      <c r="A13" s="4"/>
      <c r="B13" s="34" t="str">
        <f>IF(A13="","",IF(COUNTIF(Scores!$A$18:$A$22,JV!A13)&gt;0,Scores!$B$10,Scores!$N$10))</f>
        <v/>
      </c>
      <c r="C13" s="43"/>
      <c r="D13" s="44" t="str">
        <f ca="1">IF(C13="","",IF(C13&lt;&gt;C14,F13,SUM(OFFSET(F13,0,0,COUNTIF(C13:C24,C13),1))/COUNTIF(C13:C24,C13)))</f>
        <v/>
      </c>
      <c r="E13" s="44" t="str">
        <f>IF(C13&gt;0,SUM(COUNTIFS($B$13:$B$24,"&lt;&gt;"&amp;B13,$C$13:$C$24,"&gt;"&amp;C13)+(0.5*SUM(COUNTIFS($B$13:$B$24,"&lt;&gt;"&amp;B13,$C$13:$C$24,C13)))),"")</f>
        <v/>
      </c>
      <c r="F13" s="39">
        <v>12</v>
      </c>
    </row>
    <row r="14" spans="1:7" ht="18.95" customHeight="1">
      <c r="A14" s="4"/>
      <c r="B14" s="34" t="str">
        <f>IF(A14="","",IF(COUNTIF(Scores!$A$18:$A$22,JV!A14)&gt;0,Scores!$B$10,Scores!$N$10))</f>
        <v/>
      </c>
      <c r="C14" s="43"/>
      <c r="D14" s="44" t="str">
        <f ca="1">IF(C14="","",IF(C14=C13,D13,IF(C14&lt;&gt;C15,F14,SUM(OFFSET(F14,0,0,COUNTIF(C14:C$24,C14),1))/COUNTIF(C14:C$24,C14))))</f>
        <v/>
      </c>
      <c r="E14" s="44" t="str">
        <f t="shared" ref="E14:E24" si="0">IF(C14&gt;0,SUM(COUNTIFS($B$13:$B$24,"&lt;&gt;"&amp;B14,$C$13:$C$24,"&gt;"&amp;C14)+(0.5*SUM(COUNTIFS($B$13:$B$24,"&lt;&gt;"&amp;B14,$C$13:$C$24,C14)))),"")</f>
        <v/>
      </c>
      <c r="F14" s="39">
        <v>11</v>
      </c>
    </row>
    <row r="15" spans="1:7" ht="18.95" customHeight="1">
      <c r="A15" s="4"/>
      <c r="B15" s="34" t="str">
        <f>IF(A15="","",IF(COUNTIF(Scores!$A$18:$A$22,JV!A15)&gt;0,Scores!$B$10,Scores!$N$10))</f>
        <v/>
      </c>
      <c r="C15" s="43"/>
      <c r="D15" s="44" t="str">
        <f ca="1">IF(C15="","",IF(C15=C14,D14,IF(C15&lt;&gt;C16,F15,SUM(OFFSET(F15,0,0,COUNTIF(C15:C$24,C15),1))/COUNTIF(C15:C$24,C15))))</f>
        <v/>
      </c>
      <c r="E15" s="44" t="str">
        <f t="shared" si="0"/>
        <v/>
      </c>
      <c r="F15" s="39">
        <v>10</v>
      </c>
    </row>
    <row r="16" spans="1:7" ht="18.95" customHeight="1">
      <c r="A16" s="4"/>
      <c r="B16" s="34" t="str">
        <f>IF(A16="","",IF(COUNTIF(Scores!$A$18:$A$22,JV!A16)&gt;0,Scores!$B$10,Scores!$N$10))</f>
        <v/>
      </c>
      <c r="C16" s="43"/>
      <c r="D16" s="44" t="str">
        <f ca="1">IF(C16="","",IF(C16=C15,D15,IF(C16&lt;&gt;C17,F16,SUM(OFFSET(F16,0,0,COUNTIF(C16:C$24,C16),1))/COUNTIF(C16:C$24,C16))))</f>
        <v/>
      </c>
      <c r="E16" s="44" t="str">
        <f t="shared" si="0"/>
        <v/>
      </c>
      <c r="F16" s="39">
        <v>9</v>
      </c>
    </row>
    <row r="17" spans="1:6" ht="18.95" customHeight="1">
      <c r="A17" s="4"/>
      <c r="B17" s="34" t="str">
        <f>IF(A17="","",IF(COUNTIF(Scores!$A$18:$A$22,JV!A17)&gt;0,Scores!$B$10,Scores!$N$10))</f>
        <v/>
      </c>
      <c r="C17" s="43"/>
      <c r="D17" s="44" t="str">
        <f ca="1">IF(C17="","",IF(C17=C16,D16,IF(C17&lt;&gt;C18,F17,SUM(OFFSET(F17,0,0,COUNTIF(C17:C$24,C17),1))/COUNTIF(C17:C$24,C17))))</f>
        <v/>
      </c>
      <c r="E17" s="44" t="str">
        <f t="shared" si="0"/>
        <v/>
      </c>
      <c r="F17" s="39">
        <v>8</v>
      </c>
    </row>
    <row r="18" spans="1:6" ht="18.95" customHeight="1">
      <c r="A18" s="4"/>
      <c r="B18" s="34" t="str">
        <f>IF(A18="","",IF(COUNTIF(Scores!$A$18:$A$22,JV!A18)&gt;0,Scores!$B$10,Scores!$N$10))</f>
        <v/>
      </c>
      <c r="C18" s="43"/>
      <c r="D18" s="44" t="str">
        <f ca="1">IF(C18="","",IF(C18=C17,D17,IF(C18&lt;&gt;C19,F18,SUM(OFFSET(F18,0,0,COUNTIF(C18:C$24,C18),1))/COUNTIF(C18:C$24,C18))))</f>
        <v/>
      </c>
      <c r="E18" s="44" t="str">
        <f t="shared" si="0"/>
        <v/>
      </c>
      <c r="F18" s="39">
        <v>7</v>
      </c>
    </row>
    <row r="19" spans="1:6" ht="18.95" customHeight="1">
      <c r="A19" s="4"/>
      <c r="B19" s="34" t="str">
        <f>IF(A19="","",IF(COUNTIF(Scores!$A$18:$A$22,JV!A19)&gt;0,Scores!$B$10,Scores!$N$10))</f>
        <v/>
      </c>
      <c r="C19" s="43"/>
      <c r="D19" s="44" t="str">
        <f ca="1">IF(C19="","",IF(C19=C18,D18,IF(C19&lt;&gt;C20,F19,SUM(OFFSET(F19,0,0,COUNTIF(C19:C$24,C19),1))/COUNTIF(C19:C$24,C19))))</f>
        <v/>
      </c>
      <c r="E19" s="44" t="str">
        <f t="shared" si="0"/>
        <v/>
      </c>
      <c r="F19" s="39">
        <v>6</v>
      </c>
    </row>
    <row r="20" spans="1:6" ht="18.95" customHeight="1">
      <c r="A20" s="4"/>
      <c r="B20" s="34" t="str">
        <f>IF(A20="","",IF(COUNTIF(Scores!$A$18:$A$22,JV!A20)&gt;0,Scores!$B$10,Scores!$N$10))</f>
        <v/>
      </c>
      <c r="C20" s="43"/>
      <c r="D20" s="44" t="str">
        <f ca="1">IF(C20="","",IF(C20=C19,D19,IF(C20&lt;&gt;C21,F20,SUM(OFFSET(F20,0,0,COUNTIF(C20:C$24,C20),1))/COUNTIF(C20:C$24,C20))))</f>
        <v/>
      </c>
      <c r="E20" s="44" t="str">
        <f t="shared" si="0"/>
        <v/>
      </c>
      <c r="F20" s="39">
        <v>5</v>
      </c>
    </row>
    <row r="21" spans="1:6" ht="18.95" customHeight="1">
      <c r="A21" s="4"/>
      <c r="B21" s="34" t="str">
        <f>IF(A21="","",IF(COUNTIF(Scores!$A$18:$A$22,JV!A21)&gt;0,Scores!$B$10,Scores!$N$10))</f>
        <v/>
      </c>
      <c r="C21" s="43"/>
      <c r="D21" s="44" t="str">
        <f ca="1">IF(C21="","",IF(C21=C20,D20,IF(C21&lt;&gt;C22,F21,SUM(OFFSET(F21,0,0,COUNTIF(C21:C$24,C21),1))/COUNTIF(C21:C$24,C21))))</f>
        <v/>
      </c>
      <c r="E21" s="44" t="str">
        <f t="shared" si="0"/>
        <v/>
      </c>
      <c r="F21" s="39">
        <v>4</v>
      </c>
    </row>
    <row r="22" spans="1:6" ht="18.95" customHeight="1">
      <c r="A22" s="4"/>
      <c r="B22" s="34" t="str">
        <f>IF(A22="","",IF(COUNTIF(Scores!$A$18:$A$22,JV!A22)&gt;0,Scores!$B$10,Scores!$N$10))</f>
        <v/>
      </c>
      <c r="C22" s="43"/>
      <c r="D22" s="44" t="str">
        <f ca="1">IF(C22="","",IF(C22=C21,D21,IF(C22&lt;&gt;C23,F22,SUM(OFFSET(F22,0,0,COUNTIF(C22:C$24,C22),1))/COUNTIF(C22:C$24,C22))))</f>
        <v/>
      </c>
      <c r="E22" s="44" t="str">
        <f t="shared" si="0"/>
        <v/>
      </c>
      <c r="F22" s="39">
        <v>3</v>
      </c>
    </row>
    <row r="23" spans="1:6" ht="18.95" customHeight="1">
      <c r="A23" s="4"/>
      <c r="B23" s="34" t="str">
        <f>IF(A23="","",IF(COUNTIF(Scores!$A$18:$A$22,JV!A23)&gt;0,Scores!$B$10,Scores!$N$10))</f>
        <v/>
      </c>
      <c r="C23" s="43"/>
      <c r="D23" s="44" t="str">
        <f ca="1">IF(C23="","",IF(C23=C22,D22,IF(C23&lt;&gt;C24,F23,SUM(OFFSET(F23,0,0,COUNTIF(C23:C$24,C23),1))/COUNTIF(C23:C$24,C23))))</f>
        <v/>
      </c>
      <c r="E23" s="44" t="str">
        <f t="shared" si="0"/>
        <v/>
      </c>
      <c r="F23" s="39">
        <v>2</v>
      </c>
    </row>
    <row r="24" spans="1:6" ht="18.95" customHeight="1">
      <c r="A24" s="37"/>
      <c r="B24" s="5" t="str">
        <f>IF(A24="","",IF(COUNTIF(Scores!$A$18:$A$22,JV!A24)&gt;0,Scores!$B$10,Scores!$N$10))</f>
        <v/>
      </c>
      <c r="C24" s="43"/>
      <c r="D24" s="44" t="str">
        <f ca="1">IF(C24="","",IF(C24=C23,D23,IF(C24&lt;&gt;C25,F24,SUM(OFFSET(F24,0,0,COUNTIF(C24:C$24,C24),1))/COUNTIF(C24:C$24,C24))))</f>
        <v/>
      </c>
      <c r="E24" s="44" t="str">
        <f t="shared" si="0"/>
        <v/>
      </c>
      <c r="F24" s="39">
        <v>1</v>
      </c>
    </row>
  </sheetData>
  <sheetProtection sheet="1" objects="1" scenarios="1" selectLockedCells="1"/>
  <sortState ref="A13:C24">
    <sortCondition ref="C13:C24"/>
  </sortState>
  <mergeCells count="12">
    <mergeCell ref="B6:D6"/>
    <mergeCell ref="B7:D7"/>
    <mergeCell ref="A1:D1"/>
    <mergeCell ref="F1:G1"/>
    <mergeCell ref="B3:D3"/>
    <mergeCell ref="E5:G5"/>
    <mergeCell ref="E3:G3"/>
    <mergeCell ref="C11:C12"/>
    <mergeCell ref="B11:B12"/>
    <mergeCell ref="A11:A12"/>
    <mergeCell ref="D11:D12"/>
    <mergeCell ref="E11:E12"/>
  </mergeCells>
  <phoneticPr fontId="4" type="noConversion"/>
  <pageMargins left="0.75" right="0.75" top="1" bottom="1" header="0.5" footer="0.5"/>
  <pageSetup orientation="portrait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Button 4">
              <controlPr defaultSize="0" print="0" autoFill="0" autoPict="0" macro="[0]!ResetForm2">
                <anchor moveWithCells="1" sizeWithCells="1">
                  <from>
                    <xdr:col>5</xdr:col>
                    <xdr:colOff>190500</xdr:colOff>
                    <xdr:row>12</xdr:row>
                    <xdr:rowOff>0</xdr:rowOff>
                  </from>
                  <to>
                    <xdr:col>6</xdr:col>
                    <xdr:colOff>609600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Button 6">
              <controlPr defaultSize="0" print="0" autoFill="0" autoPict="0" macro="[0]!UpdateForm2">
                <anchor moveWithCells="1" sizeWithCells="1">
                  <from>
                    <xdr:col>5</xdr:col>
                    <xdr:colOff>190500</xdr:colOff>
                    <xdr:row>13</xdr:row>
                    <xdr:rowOff>95250</xdr:rowOff>
                  </from>
                  <to>
                    <xdr:col>6</xdr:col>
                    <xdr:colOff>609600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Button 8">
              <controlPr defaultSize="0" print="0" autoFill="0" autoPict="0" macro="[0]!_xludf.Hide">
                <anchor moveWithCells="1" sizeWithCells="1">
                  <from>
                    <xdr:col>5</xdr:col>
                    <xdr:colOff>190500</xdr:colOff>
                    <xdr:row>15</xdr:row>
                    <xdr:rowOff>104775</xdr:rowOff>
                  </from>
                  <to>
                    <xdr:col>6</xdr:col>
                    <xdr:colOff>609600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Button 9">
              <controlPr defaultSize="0" print="0" autoFill="0" autoPict="0" macro="[0]!_xludf.UnHide">
                <anchor moveWithCells="1" sizeWithCells="1">
                  <from>
                    <xdr:col>5</xdr:col>
                    <xdr:colOff>190500</xdr:colOff>
                    <xdr:row>16</xdr:row>
                    <xdr:rowOff>200025</xdr:rowOff>
                  </from>
                  <to>
                    <xdr:col>6</xdr:col>
                    <xdr:colOff>609600</xdr:colOff>
                    <xdr:row>17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Varsity</vt:lpstr>
      <vt:lpstr>Scores</vt:lpstr>
      <vt:lpstr>JV</vt:lpstr>
      <vt:lpstr>Sheet1</vt:lpstr>
      <vt:lpstr>JV!Print_Area</vt:lpstr>
      <vt:lpstr>Scores!Print_Area</vt:lpstr>
      <vt:lpstr>Varsity!Print_Area</vt:lpstr>
    </vt:vector>
  </TitlesOfParts>
  <Company>West Art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Brabender</dc:creator>
  <cp:keywords>Fondy</cp:keywords>
  <cp:lastModifiedBy>Raymond Johnson</cp:lastModifiedBy>
  <cp:lastPrinted>2015-05-01T14:29:57Z</cp:lastPrinted>
  <dcterms:created xsi:type="dcterms:W3CDTF">2006-05-09T17:27:16Z</dcterms:created>
  <dcterms:modified xsi:type="dcterms:W3CDTF">2019-09-13T00:48:46Z</dcterms:modified>
</cp:coreProperties>
</file>