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884" activeTab="0"/>
  </bookViews>
  <sheets>
    <sheet name="TEAM STANDINGS" sheetId="1" r:id="rId1"/>
    <sheet name="Individual Conference Leaders" sheetId="2" r:id="rId2"/>
    <sheet name="BIG EAST MINI MEETS" sheetId="3" r:id="rId3"/>
    <sheet name="Sheet5" sheetId="4" r:id="rId4"/>
  </sheets>
  <definedNames>
    <definedName name="_xlnm.Print_Area" localSheetId="1">'Individual Conference Leaders'!$B$1:$J$66</definedName>
    <definedName name="_xlnm.Print_Area" localSheetId="0">'TEAM STANDINGS'!#REF!</definedName>
  </definedNames>
  <calcPr fullCalcOnLoad="1"/>
</workbook>
</file>

<file path=xl/sharedStrings.xml><?xml version="1.0" encoding="utf-8"?>
<sst xmlns="http://schemas.openxmlformats.org/spreadsheetml/2006/main" count="534" uniqueCount="169">
  <si>
    <t>KO</t>
  </si>
  <si>
    <t xml:space="preserve"> </t>
  </si>
  <si>
    <t>TEAM</t>
  </si>
  <si>
    <t>CG</t>
  </si>
  <si>
    <t>EL</t>
  </si>
  <si>
    <t>HG</t>
  </si>
  <si>
    <t>OO</t>
  </si>
  <si>
    <t>OZ</t>
  </si>
  <si>
    <t>RL</t>
  </si>
  <si>
    <t>SC</t>
  </si>
  <si>
    <t>SL</t>
  </si>
  <si>
    <t>RANK</t>
  </si>
  <si>
    <t>REEDSVILLE</t>
  </si>
  <si>
    <t>MI</t>
  </si>
  <si>
    <t>MISHICOT</t>
  </si>
  <si>
    <t>CEDAR GROVE / BELGIUM</t>
  </si>
  <si>
    <t>KOHLER</t>
  </si>
  <si>
    <t>OOSTBURG</t>
  </si>
  <si>
    <t>OZAUKEE</t>
  </si>
  <si>
    <t>SHEBOYGAN AREA LUTHERAN</t>
  </si>
  <si>
    <t>SHEBOYGAN COUNTY CHRISTIAN</t>
  </si>
  <si>
    <t>RANDOM LAKE</t>
  </si>
  <si>
    <t>ELKHART LAKE / GLENBUELAH</t>
  </si>
  <si>
    <t>HOWARDS GROVE</t>
  </si>
  <si>
    <t>SAINT MARY'S CENTRAL</t>
  </si>
  <si>
    <t>STOCKBRIDGE / HILBERT</t>
  </si>
  <si>
    <t>TEAM SCORE</t>
  </si>
  <si>
    <t>PLACE</t>
  </si>
  <si>
    <t>PLAYER</t>
  </si>
  <si>
    <t>SCORE</t>
  </si>
  <si>
    <t>TEAM PLACE</t>
  </si>
  <si>
    <t>DIVISIONAL MINI-MEET #1</t>
  </si>
  <si>
    <t>DIVISION</t>
  </si>
  <si>
    <t>COURSE</t>
  </si>
  <si>
    <t>DATE</t>
  </si>
  <si>
    <t>PAR</t>
  </si>
  <si>
    <t>YARDAGE</t>
  </si>
  <si>
    <t>COURSE RATING</t>
  </si>
  <si>
    <t>SLOPE</t>
  </si>
  <si>
    <t>South</t>
  </si>
  <si>
    <t>North</t>
  </si>
  <si>
    <t>DIVISIONAL MINI-MEET #2</t>
  </si>
  <si>
    <t>DIVISIONAL MINI-MEET #3</t>
  </si>
  <si>
    <t>9 HOLE FULL CONFERENCE MEET</t>
  </si>
  <si>
    <t>18 HOLE CONFERENCE TOURNAMENT</t>
  </si>
  <si>
    <t>OUT</t>
  </si>
  <si>
    <t>IN</t>
  </si>
  <si>
    <t>IND PTS</t>
  </si>
  <si>
    <t>TEAM PTS</t>
  </si>
  <si>
    <t>PLAYER SEASON POINTS</t>
  </si>
  <si>
    <t>TEAM SCORING AVERAGE</t>
  </si>
  <si>
    <t>TEAM POINTS</t>
  </si>
  <si>
    <t>BIG EAST CONFERENCE SEASON SUMMARY</t>
  </si>
  <si>
    <t>RE</t>
  </si>
  <si>
    <t>SM</t>
  </si>
  <si>
    <t>S-H</t>
  </si>
  <si>
    <t>PLAYER RAW AVERAGE</t>
  </si>
  <si>
    <t>PLAYER ADJUSTED AVERAGE</t>
  </si>
  <si>
    <t>SOUTH</t>
  </si>
  <si>
    <t>NORTH</t>
  </si>
  <si>
    <t>Individual ratings</t>
  </si>
  <si>
    <t>Team ratings</t>
  </si>
  <si>
    <t>TEAM ADJUSTED AVERAGE</t>
  </si>
  <si>
    <t>TEAM ADJUSTED AVAERAGE</t>
  </si>
  <si>
    <t>Sebastian Brock</t>
  </si>
  <si>
    <t>Brandon Wieberdink</t>
  </si>
  <si>
    <t>Colin Kettenhoven</t>
  </si>
  <si>
    <t>Ben Michaels</t>
  </si>
  <si>
    <t>Sam Wolf</t>
  </si>
  <si>
    <t>Charlie Twohig</t>
  </si>
  <si>
    <t>Jim Conklin</t>
  </si>
  <si>
    <t>Amanda Egbert</t>
  </si>
  <si>
    <t>Brady Stefanczyk</t>
  </si>
  <si>
    <t>Ashton Elmendorf</t>
  </si>
  <si>
    <t>Jordan Leaman</t>
  </si>
  <si>
    <t>Brent Greupink</t>
  </si>
  <si>
    <t>Ryan Prinsen</t>
  </si>
  <si>
    <t>ZacDulmes</t>
  </si>
  <si>
    <t>Brett Ebbers</t>
  </si>
  <si>
    <t>Mitch Meeuwsen</t>
  </si>
  <si>
    <t>Nathan LeSage</t>
  </si>
  <si>
    <t>Jack Behrens</t>
  </si>
  <si>
    <t>Hayden Neis</t>
  </si>
  <si>
    <t>Chase Kraus</t>
  </si>
  <si>
    <t>Colin Barrington</t>
  </si>
  <si>
    <t>Cody Holman</t>
  </si>
  <si>
    <t>Helton Vandenbush</t>
  </si>
  <si>
    <t>Hunker Parker</t>
  </si>
  <si>
    <t>Dylan Berndt</t>
  </si>
  <si>
    <t>Josh Huenink</t>
  </si>
  <si>
    <t>Brayden Van Ess</t>
  </si>
  <si>
    <t>Noah Hendrikse</t>
  </si>
  <si>
    <t>Jacob Stecker</t>
  </si>
  <si>
    <t>Michael Alsum</t>
  </si>
  <si>
    <t>Josh Splittgerber</t>
  </si>
  <si>
    <t>Nick Falconer</t>
  </si>
  <si>
    <t>Isiaih Richardson</t>
  </si>
  <si>
    <t>Logan Jones</t>
  </si>
  <si>
    <t>Alex Phillips</t>
  </si>
  <si>
    <t>T&amp;C Riverwoods</t>
  </si>
  <si>
    <t>Quit Qui Oc - Front</t>
  </si>
  <si>
    <t>Max Ward</t>
  </si>
  <si>
    <t>Brennen Cain</t>
  </si>
  <si>
    <t>Dante Miller</t>
  </si>
  <si>
    <t>Sam Lutzke</t>
  </si>
  <si>
    <t>Anthony Klahn</t>
  </si>
  <si>
    <t>Matthew Bagnall</t>
  </si>
  <si>
    <t>Layne Gustafson</t>
  </si>
  <si>
    <t>Jack Baldwin</t>
  </si>
  <si>
    <t>Jake Fritz</t>
  </si>
  <si>
    <t>Jacob Brunner</t>
  </si>
  <si>
    <t>Austin Schnell</t>
  </si>
  <si>
    <t>Eric Morreau</t>
  </si>
  <si>
    <t>Jarod Mueller</t>
  </si>
  <si>
    <t>Josh Ratajczak</t>
  </si>
  <si>
    <t>Nick Bartz</t>
  </si>
  <si>
    <t>Tanner Mangin</t>
  </si>
  <si>
    <t>Nicole Klug</t>
  </si>
  <si>
    <t>Evan Vaughn</t>
  </si>
  <si>
    <t>Logan Dietrich</t>
  </si>
  <si>
    <t>Brevin Wendland</t>
  </si>
  <si>
    <t>Grant Boyson</t>
  </si>
  <si>
    <t>Carter King</t>
  </si>
  <si>
    <t>Elana Boyson</t>
  </si>
  <si>
    <t>Pat Knapinski</t>
  </si>
  <si>
    <t>Tony Jakubek</t>
  </si>
  <si>
    <t>Eathan Watt</t>
  </si>
  <si>
    <t>Marcus Wittman</t>
  </si>
  <si>
    <t>Bryce Kalaus</t>
  </si>
  <si>
    <t>Jack Cassady</t>
  </si>
  <si>
    <t>Ben Yurk</t>
  </si>
  <si>
    <t>Hank Biznek</t>
  </si>
  <si>
    <t>Andrew Shimon</t>
  </si>
  <si>
    <t>Peter Birshbach</t>
  </si>
  <si>
    <t>Ethan Zwiers</t>
  </si>
  <si>
    <t>Spencer Lamers</t>
  </si>
  <si>
    <t>Manuel Sheahan</t>
  </si>
  <si>
    <t>Teddy Jurgilanis</t>
  </si>
  <si>
    <t>Emma Egbert</t>
  </si>
  <si>
    <t>Avery Clark</t>
  </si>
  <si>
    <t>Grant Klas</t>
  </si>
  <si>
    <t>Alex Viglietti</t>
  </si>
  <si>
    <t>Justin Schultz</t>
  </si>
  <si>
    <t>Mason Valenstein</t>
  </si>
  <si>
    <t>Alex Kocian</t>
  </si>
  <si>
    <t>Kyle Harms</t>
  </si>
  <si>
    <t>Rating</t>
  </si>
  <si>
    <t>Back Slope</t>
  </si>
  <si>
    <t>Front Slope</t>
  </si>
  <si>
    <t>Micah Chrisman</t>
  </si>
  <si>
    <t>BWR Meadow</t>
  </si>
  <si>
    <t>Zach Hendrikse</t>
  </si>
  <si>
    <t>Dylan Steffen</t>
  </si>
  <si>
    <t>Fox Hills Blue</t>
  </si>
  <si>
    <t>Pine Hills Front</t>
  </si>
  <si>
    <t>Jared Larson</t>
  </si>
  <si>
    <t>Winagamie - Woodlands</t>
  </si>
  <si>
    <t>No Player</t>
  </si>
  <si>
    <t>Players 9 - 16 will be named 2ndTeam Big East</t>
  </si>
  <si>
    <t>Players 17 - 24 will be named Honorable Mention Team Big East</t>
  </si>
  <si>
    <t>Top 8 Players will be named 1st Team Big East</t>
  </si>
  <si>
    <t>Haawthorne Hills - Back</t>
  </si>
  <si>
    <t>Tyler Falk</t>
  </si>
  <si>
    <t>Abigail Lavey</t>
  </si>
  <si>
    <t>Nick Spredemann</t>
  </si>
  <si>
    <t>Hunter Prinsen/Tayler Holzberger</t>
  </si>
  <si>
    <t>Sawyer Mentink</t>
  </si>
  <si>
    <t>Wander Springs</t>
  </si>
  <si>
    <t>Conference Champions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</si>
</sst>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_);\(0.00\)"/>
    <numFmt numFmtId="167" formatCode="0.0_);\(0.0\)"/>
    <numFmt numFmtId="168" formatCode="[$-409]h:mm:ss\ AM/PM"/>
    <numFmt numFmtId="169" formatCode="[$-409]h:mm\ AM/PM;@"/>
    <numFmt numFmtId="170" formatCode="[$-F800]dddd\,\ mmmm\ dd\,\ yyyy"/>
    <numFmt numFmtId="171" formatCode="[$-409]dddd\,\ mmmm\ dd\,\ yyyy"/>
    <numFmt numFmtId="172" formatCode="0.0000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0"/>
    <numFmt numFmtId="179" formatCode="0.0000000000"/>
    <numFmt numFmtId="180" formatCode="0.00000000"/>
    <numFmt numFmtId="181" formatCode="0.0000000"/>
    <numFmt numFmtId="182" formatCode="0.000000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8"/>
      <name val="Arial"/>
      <family val="2"/>
    </font>
    <font>
      <b/>
      <sz val="12"/>
      <color indexed="9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1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" fontId="57" fillId="0" borderId="0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59" fillId="33" borderId="0" xfId="0" applyFont="1" applyFill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4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0" fontId="14" fillId="34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34" borderId="3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0" fontId="2" fillId="34" borderId="3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2" fontId="2" fillId="0" borderId="34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34" borderId="3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/>
    </xf>
    <xf numFmtId="2" fontId="14" fillId="34" borderId="14" xfId="0" applyNumberFormat="1" applyFont="1" applyFill="1" applyBorder="1" applyAlignment="1">
      <alignment horizontal="center"/>
    </xf>
    <xf numFmtId="2" fontId="14" fillId="2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34" borderId="39" xfId="0" applyFont="1" applyFill="1" applyBorder="1" applyAlignment="1">
      <alignment horizontal="center"/>
    </xf>
    <xf numFmtId="0" fontId="19" fillId="34" borderId="16" xfId="0" applyFont="1" applyFill="1" applyBorder="1" applyAlignment="1">
      <alignment/>
    </xf>
    <xf numFmtId="0" fontId="19" fillId="34" borderId="16" xfId="0" applyFont="1" applyFill="1" applyBorder="1" applyAlignment="1">
      <alignment horizontal="center"/>
    </xf>
    <xf numFmtId="2" fontId="19" fillId="34" borderId="16" xfId="0" applyNumberFormat="1" applyFont="1" applyFill="1" applyBorder="1" applyAlignment="1">
      <alignment horizontal="center"/>
    </xf>
    <xf numFmtId="0" fontId="19" fillId="34" borderId="0" xfId="0" applyFont="1" applyFill="1" applyAlignment="1">
      <alignment/>
    </xf>
    <xf numFmtId="164" fontId="19" fillId="34" borderId="40" xfId="0" applyNumberFormat="1" applyFont="1" applyFill="1" applyBorder="1" applyAlignment="1">
      <alignment horizontal="center"/>
    </xf>
    <xf numFmtId="164" fontId="16" fillId="2" borderId="41" xfId="0" applyNumberFormat="1" applyFont="1" applyFill="1" applyBorder="1" applyAlignment="1">
      <alignment horizontal="center"/>
    </xf>
    <xf numFmtId="164" fontId="16" fillId="34" borderId="41" xfId="0" applyNumberFormat="1" applyFont="1" applyFill="1" applyBorder="1" applyAlignment="1">
      <alignment horizontal="center"/>
    </xf>
    <xf numFmtId="164" fontId="16" fillId="34" borderId="42" xfId="0" applyNumberFormat="1" applyFont="1" applyFill="1" applyBorder="1" applyAlignment="1">
      <alignment horizontal="center"/>
    </xf>
    <xf numFmtId="0" fontId="10" fillId="14" borderId="10" xfId="0" applyFont="1" applyFill="1" applyBorder="1" applyAlignment="1">
      <alignment horizontal="center"/>
    </xf>
    <xf numFmtId="2" fontId="10" fillId="14" borderId="10" xfId="0" applyNumberFormat="1" applyFont="1" applyFill="1" applyBorder="1" applyAlignment="1">
      <alignment horizontal="center"/>
    </xf>
    <xf numFmtId="0" fontId="10" fillId="14" borderId="14" xfId="0" applyFont="1" applyFill="1" applyBorder="1" applyAlignment="1">
      <alignment horizontal="center"/>
    </xf>
    <xf numFmtId="2" fontId="10" fillId="14" borderId="14" xfId="0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2" fontId="10" fillId="3" borderId="16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2" fontId="10" fillId="3" borderId="14" xfId="0" applyNumberFormat="1" applyFont="1" applyFill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textRotation="1" wrapText="1"/>
    </xf>
    <xf numFmtId="2" fontId="8" fillId="0" borderId="44" xfId="0" applyNumberFormat="1" applyFont="1" applyBorder="1" applyAlignment="1">
      <alignment horizontal="center" vertical="center" textRotation="1" wrapText="1"/>
    </xf>
    <xf numFmtId="2" fontId="8" fillId="0" borderId="45" xfId="0" applyNumberFormat="1" applyFont="1" applyBorder="1" applyAlignment="1">
      <alignment horizontal="center" vertical="center" textRotation="1" wrapText="1"/>
    </xf>
    <xf numFmtId="0" fontId="8" fillId="0" borderId="43" xfId="0" applyFont="1" applyBorder="1" applyAlignment="1">
      <alignment horizontal="center" vertical="center" textRotation="1" wrapText="1"/>
    </xf>
    <xf numFmtId="0" fontId="8" fillId="0" borderId="44" xfId="0" applyFont="1" applyBorder="1" applyAlignment="1">
      <alignment horizontal="center" vertical="center" textRotation="1" wrapText="1"/>
    </xf>
    <xf numFmtId="0" fontId="8" fillId="0" borderId="45" xfId="0" applyFont="1" applyBorder="1" applyAlignment="1">
      <alignment horizontal="center" vertical="center" textRotation="1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textRotation="138" wrapText="1"/>
    </xf>
    <xf numFmtId="0" fontId="9" fillId="0" borderId="44" xfId="0" applyFont="1" applyFill="1" applyBorder="1" applyAlignment="1">
      <alignment horizontal="center" vertical="center" textRotation="138" wrapText="1"/>
    </xf>
    <xf numFmtId="0" fontId="9" fillId="0" borderId="45" xfId="0" applyFont="1" applyFill="1" applyBorder="1" applyAlignment="1">
      <alignment horizontal="center" vertical="center" textRotation="138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0" fillId="34" borderId="52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2" fillId="34" borderId="54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5" xfId="0" applyBorder="1" applyAlignment="1">
      <alignment vertical="center"/>
    </xf>
    <xf numFmtId="0" fontId="8" fillId="0" borderId="44" xfId="0" applyFont="1" applyBorder="1" applyAlignment="1">
      <alignment horizontal="center" vertical="center" textRotation="134" wrapText="1"/>
    </xf>
    <xf numFmtId="0" fontId="8" fillId="0" borderId="45" xfId="0" applyFont="1" applyBorder="1" applyAlignment="1">
      <alignment horizontal="center" vertical="center" textRotation="134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textRotation="138" wrapText="1"/>
    </xf>
    <xf numFmtId="0" fontId="9" fillId="2" borderId="44" xfId="0" applyFont="1" applyFill="1" applyBorder="1" applyAlignment="1">
      <alignment horizontal="center" vertical="center" textRotation="138" wrapText="1"/>
    </xf>
    <xf numFmtId="0" fontId="9" fillId="2" borderId="45" xfId="0" applyFont="1" applyFill="1" applyBorder="1" applyAlignment="1">
      <alignment horizontal="center" vertical="center" textRotation="138" wrapText="1"/>
    </xf>
    <xf numFmtId="0" fontId="9" fillId="34" borderId="43" xfId="0" applyFont="1" applyFill="1" applyBorder="1" applyAlignment="1">
      <alignment horizontal="center" vertical="center" textRotation="138" wrapText="1"/>
    </xf>
    <xf numFmtId="0" fontId="9" fillId="34" borderId="44" xfId="0" applyFont="1" applyFill="1" applyBorder="1" applyAlignment="1">
      <alignment horizontal="center" vertical="center" textRotation="138" wrapText="1"/>
    </xf>
    <xf numFmtId="0" fontId="9" fillId="34" borderId="45" xfId="0" applyFont="1" applyFill="1" applyBorder="1" applyAlignment="1">
      <alignment horizontal="center" vertical="center" textRotation="138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 wrapText="1"/>
    </xf>
    <xf numFmtId="0" fontId="60" fillId="34" borderId="4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34" borderId="49" xfId="0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8" fillId="0" borderId="43" xfId="0" applyFont="1" applyFill="1" applyBorder="1" applyAlignment="1">
      <alignment horizontal="center" vertical="center" textRotation="134" wrapText="1"/>
    </xf>
    <xf numFmtId="0" fontId="8" fillId="0" borderId="44" xfId="0" applyFont="1" applyFill="1" applyBorder="1" applyAlignment="1">
      <alignment horizontal="center" vertical="center" textRotation="134" wrapText="1"/>
    </xf>
    <xf numFmtId="0" fontId="8" fillId="0" borderId="45" xfId="0" applyFont="1" applyFill="1" applyBorder="1" applyAlignment="1">
      <alignment horizontal="center" vertical="center" textRotation="134" wrapText="1"/>
    </xf>
    <xf numFmtId="0" fontId="8" fillId="0" borderId="43" xfId="0" applyFont="1" applyBorder="1" applyAlignment="1">
      <alignment horizontal="center" vertical="center" textRotation="134" wrapText="1"/>
    </xf>
    <xf numFmtId="0" fontId="3" fillId="0" borderId="28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textRotation="134" wrapText="1"/>
    </xf>
    <xf numFmtId="0" fontId="8" fillId="2" borderId="45" xfId="0" applyFont="1" applyFill="1" applyBorder="1" applyAlignment="1">
      <alignment horizontal="center" vertical="center" textRotation="134" wrapText="1"/>
    </xf>
    <xf numFmtId="0" fontId="8" fillId="2" borderId="43" xfId="0" applyFont="1" applyFill="1" applyBorder="1" applyAlignment="1">
      <alignment horizontal="center" vertical="center" textRotation="134" wrapText="1"/>
    </xf>
    <xf numFmtId="0" fontId="1" fillId="34" borderId="46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textRotation="134" wrapText="1"/>
    </xf>
    <xf numFmtId="0" fontId="8" fillId="34" borderId="44" xfId="0" applyFont="1" applyFill="1" applyBorder="1" applyAlignment="1">
      <alignment horizontal="center" vertical="center" textRotation="134" wrapText="1"/>
    </xf>
    <xf numFmtId="0" fontId="8" fillId="34" borderId="45" xfId="0" applyFont="1" applyFill="1" applyBorder="1" applyAlignment="1">
      <alignment horizontal="center" vertical="center" textRotation="134" wrapText="1"/>
    </xf>
    <xf numFmtId="0" fontId="3" fillId="0" borderId="46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/>
    </xf>
    <xf numFmtId="0" fontId="57" fillId="33" borderId="23" xfId="0" applyFont="1" applyFill="1" applyBorder="1" applyAlignment="1">
      <alignment horizontal="center"/>
    </xf>
    <xf numFmtId="2" fontId="57" fillId="33" borderId="23" xfId="0" applyNumberFormat="1" applyFont="1" applyFill="1" applyBorder="1" applyAlignment="1">
      <alignment horizontal="center"/>
    </xf>
    <xf numFmtId="2" fontId="57" fillId="33" borderId="24" xfId="0" applyNumberFormat="1" applyFont="1" applyFill="1" applyBorder="1" applyAlignment="1">
      <alignment horizontal="center"/>
    </xf>
    <xf numFmtId="0" fontId="9" fillId="14" borderId="39" xfId="0" applyFont="1" applyFill="1" applyBorder="1" applyAlignment="1">
      <alignment horizontal="center"/>
    </xf>
    <xf numFmtId="0" fontId="9" fillId="14" borderId="16" xfId="0" applyFont="1" applyFill="1" applyBorder="1" applyAlignment="1">
      <alignment horizontal="center"/>
    </xf>
    <xf numFmtId="2" fontId="9" fillId="14" borderId="16" xfId="0" applyNumberFormat="1" applyFont="1" applyFill="1" applyBorder="1" applyAlignment="1">
      <alignment horizontal="center"/>
    </xf>
    <xf numFmtId="0" fontId="13" fillId="14" borderId="12" xfId="0" applyFont="1" applyFill="1" applyBorder="1" applyAlignment="1">
      <alignment horizontal="center"/>
    </xf>
    <xf numFmtId="0" fontId="13" fillId="14" borderId="13" xfId="0" applyFont="1" applyFill="1" applyBorder="1" applyAlignment="1">
      <alignment horizontal="center"/>
    </xf>
    <xf numFmtId="0" fontId="13" fillId="14" borderId="24" xfId="0" applyFont="1" applyFill="1" applyBorder="1" applyAlignment="1">
      <alignment horizontal="center" vertical="center" wrapText="1"/>
    </xf>
    <xf numFmtId="0" fontId="0" fillId="14" borderId="59" xfId="0" applyFont="1" applyFill="1" applyBorder="1" applyAlignment="1">
      <alignment horizontal="center" vertical="center" wrapText="1"/>
    </xf>
    <xf numFmtId="0" fontId="0" fillId="14" borderId="60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10" borderId="39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2" fontId="10" fillId="10" borderId="16" xfId="0" applyNumberFormat="1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2" fontId="10" fillId="10" borderId="10" xfId="0" applyNumberFormat="1" applyFont="1" applyFill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2" fontId="10" fillId="10" borderId="14" xfId="0" applyNumberFormat="1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 vertical="center" wrapText="1"/>
    </xf>
    <xf numFmtId="0" fontId="0" fillId="3" borderId="59" xfId="0" applyFont="1" applyFill="1" applyBorder="1" applyAlignment="1">
      <alignment horizontal="center" vertical="center" wrapText="1"/>
    </xf>
    <xf numFmtId="0" fontId="0" fillId="3" borderId="6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10" borderId="24" xfId="0" applyFont="1" applyFill="1" applyBorder="1" applyAlignment="1">
      <alignment horizontal="center" vertical="center" wrapText="1"/>
    </xf>
    <xf numFmtId="0" fontId="0" fillId="10" borderId="59" xfId="0" applyFont="1" applyFill="1" applyBorder="1" applyAlignment="1">
      <alignment horizontal="center" vertical="center" wrapText="1"/>
    </xf>
    <xf numFmtId="0" fontId="0" fillId="10" borderId="6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75" zoomScaleNormal="75" workbookViewId="0" topLeftCell="A1">
      <pane ySplit="1" topLeftCell="A2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13.140625" style="0" customWidth="1"/>
    <col min="2" max="2" width="58.28125" style="1" customWidth="1"/>
    <col min="3" max="3" width="31.57421875" style="2" customWidth="1"/>
    <col min="4" max="4" width="37.421875" style="0" customWidth="1"/>
    <col min="5" max="5" width="39.8515625" style="0" customWidth="1"/>
    <col min="6" max="6" width="25.57421875" style="0" customWidth="1"/>
  </cols>
  <sheetData>
    <row r="1" spans="1:6" ht="18.75" thickBot="1">
      <c r="A1" s="24" t="s">
        <v>11</v>
      </c>
      <c r="B1" s="24" t="s">
        <v>2</v>
      </c>
      <c r="C1" s="24" t="s">
        <v>32</v>
      </c>
      <c r="D1" s="24" t="s">
        <v>50</v>
      </c>
      <c r="E1" s="24" t="s">
        <v>63</v>
      </c>
      <c r="F1" s="24" t="s">
        <v>51</v>
      </c>
    </row>
    <row r="2" spans="1:11" s="114" customFormat="1" ht="44.25" customHeight="1">
      <c r="A2" s="115">
        <v>1</v>
      </c>
      <c r="B2" s="116" t="str">
        <f>'BIG EAST MINI MEETS'!BK58</f>
        <v>SHEBOYGAN AREA LUTHERAN</v>
      </c>
      <c r="C2" s="117" t="s">
        <v>58</v>
      </c>
      <c r="D2" s="118">
        <f>'BIG EAST MINI MEETS'!BQ58</f>
        <v>168</v>
      </c>
      <c r="E2" s="118">
        <f>'BIG EAST MINI MEETS'!BR58</f>
        <v>168.21397774244835</v>
      </c>
      <c r="F2" s="120">
        <f>'BIG EAST MINI MEETS'!BS58</f>
        <v>56</v>
      </c>
      <c r="G2" s="119" t="s">
        <v>168</v>
      </c>
      <c r="H2" s="119"/>
      <c r="I2" s="119"/>
      <c r="J2" s="119"/>
      <c r="K2" s="119"/>
    </row>
    <row r="3" spans="1:6" ht="24.75" customHeight="1">
      <c r="A3" s="29">
        <v>2</v>
      </c>
      <c r="B3" s="28" t="str">
        <f>'BIG EAST MINI MEETS'!BK88</f>
        <v>HOWARDS GROVE</v>
      </c>
      <c r="C3" s="27" t="s">
        <v>59</v>
      </c>
      <c r="D3" s="112">
        <f>'BIG EAST MINI MEETS'!BQ88</f>
        <v>165.57142857142858</v>
      </c>
      <c r="E3" s="112">
        <f>'BIG EAST MINI MEETS'!BR88</f>
        <v>167.92227818310192</v>
      </c>
      <c r="F3" s="121">
        <f>'BIG EAST MINI MEETS'!BS88</f>
        <v>56</v>
      </c>
    </row>
    <row r="4" spans="1:6" ht="24.75" customHeight="1">
      <c r="A4" s="29">
        <v>3</v>
      </c>
      <c r="B4" s="26" t="str">
        <f>'BIG EAST MINI MEETS'!BK18</f>
        <v>KOHLER</v>
      </c>
      <c r="C4" s="25" t="s">
        <v>58</v>
      </c>
      <c r="D4" s="110">
        <f>'BIG EAST MINI MEETS'!BQ18</f>
        <v>169.85714285714286</v>
      </c>
      <c r="E4" s="110">
        <f>'BIG EAST MINI MEETS'!BR18</f>
        <v>169.8154312968431</v>
      </c>
      <c r="F4" s="122">
        <f>'BIG EAST MINI MEETS'!BS18</f>
        <v>49.5</v>
      </c>
    </row>
    <row r="5" spans="1:6" ht="24.75" customHeight="1">
      <c r="A5" s="29">
        <v>4</v>
      </c>
      <c r="B5" s="26" t="str">
        <f>'BIG EAST MINI MEETS'!BK28</f>
        <v>OOSTBURG</v>
      </c>
      <c r="C5" s="25" t="s">
        <v>58</v>
      </c>
      <c r="D5" s="110">
        <f>'BIG EAST MINI MEETS'!BQ28</f>
        <v>168.57142857142858</v>
      </c>
      <c r="E5" s="110">
        <f>'BIG EAST MINI MEETS'!BR28</f>
        <v>168.7067326822621</v>
      </c>
      <c r="F5" s="122">
        <f>'BIG EAST MINI MEETS'!BS28</f>
        <v>45.5</v>
      </c>
    </row>
    <row r="6" spans="1:6" ht="24.75" customHeight="1">
      <c r="A6" s="29">
        <v>5</v>
      </c>
      <c r="B6" s="28" t="str">
        <f>'BIG EAST MINI MEETS'!BK118</f>
        <v>SAINT MARY'S CENTRAL</v>
      </c>
      <c r="C6" s="27" t="s">
        <v>59</v>
      </c>
      <c r="D6" s="112">
        <f>'BIG EAST MINI MEETS'!BQ118</f>
        <v>172.71428571428572</v>
      </c>
      <c r="E6" s="112">
        <f>'BIG EAST MINI MEETS'!BR118</f>
        <v>174.30495646034365</v>
      </c>
      <c r="F6" s="121">
        <f>'BIG EAST MINI MEETS'!BS118</f>
        <v>44</v>
      </c>
    </row>
    <row r="7" spans="1:6" ht="24.75" customHeight="1">
      <c r="A7" s="29">
        <v>6</v>
      </c>
      <c r="B7" s="28" t="str">
        <f>'BIG EAST MINI MEETS'!BK78</f>
        <v>ELKHART LAKE / GLENBUELAH</v>
      </c>
      <c r="C7" s="27" t="s">
        <v>59</v>
      </c>
      <c r="D7" s="112">
        <f>'BIG EAST MINI MEETS'!BQ78</f>
        <v>176</v>
      </c>
      <c r="E7" s="112">
        <f>'BIG EAST MINI MEETS'!BR78</f>
        <v>177.2409884678748</v>
      </c>
      <c r="F7" s="121">
        <f>'BIG EAST MINI MEETS'!BS78</f>
        <v>39.5</v>
      </c>
    </row>
    <row r="8" spans="1:6" ht="24.75" customHeight="1">
      <c r="A8" s="29">
        <v>7</v>
      </c>
      <c r="B8" s="26" t="str">
        <f>'BIG EAST MINI MEETS'!BK68</f>
        <v>SHEBOYGAN COUNTY CHRISTIAN</v>
      </c>
      <c r="C8" s="25" t="s">
        <v>58</v>
      </c>
      <c r="D8" s="110">
        <f>'BIG EAST MINI MEETS'!BQ68</f>
        <v>174.85714285714286</v>
      </c>
      <c r="E8" s="110">
        <f>'BIG EAST MINI MEETS'!BR68</f>
        <v>174.1270370202135</v>
      </c>
      <c r="F8" s="122">
        <f>'BIG EAST MINI MEETS'!BS68</f>
        <v>34</v>
      </c>
    </row>
    <row r="9" spans="1:6" ht="24.75" customHeight="1">
      <c r="A9" s="29">
        <v>8</v>
      </c>
      <c r="B9" s="28" t="str">
        <f>'BIG EAST MINI MEETS'!BK98</f>
        <v>MISHICOT</v>
      </c>
      <c r="C9" s="27" t="s">
        <v>59</v>
      </c>
      <c r="D9" s="112">
        <f>'BIG EAST MINI MEETS'!BQ98</f>
        <v>184.57142857142858</v>
      </c>
      <c r="E9" s="112">
        <f>'BIG EAST MINI MEETS'!BR98</f>
        <v>184.90020240056487</v>
      </c>
      <c r="F9" s="121">
        <f>'BIG EAST MINI MEETS'!BS98</f>
        <v>27.5</v>
      </c>
    </row>
    <row r="10" spans="1:6" ht="24.75" customHeight="1">
      <c r="A10" s="29">
        <v>9</v>
      </c>
      <c r="B10" s="26" t="str">
        <f>'BIG EAST MINI MEETS'!BK38</f>
        <v>OZAUKEE</v>
      </c>
      <c r="C10" s="25" t="s">
        <v>58</v>
      </c>
      <c r="D10" s="110">
        <f>'BIG EAST MINI MEETS'!BQ38</f>
        <v>187.42857142857142</v>
      </c>
      <c r="E10" s="110">
        <f>'BIG EAST MINI MEETS'!BR38</f>
        <v>184.96764569611628</v>
      </c>
      <c r="F10" s="122">
        <f>'BIG EAST MINI MEETS'!BS38</f>
        <v>18</v>
      </c>
    </row>
    <row r="11" spans="1:6" ht="24.75" customHeight="1">
      <c r="A11" s="29">
        <v>10</v>
      </c>
      <c r="B11" s="26" t="str">
        <f>'BIG EAST MINI MEETS'!BK48</f>
        <v>RANDOM LAKE</v>
      </c>
      <c r="C11" s="25" t="s">
        <v>58</v>
      </c>
      <c r="D11" s="110">
        <f>'BIG EAST MINI MEETS'!BQ48</f>
        <v>188</v>
      </c>
      <c r="E11" s="110">
        <f>'BIG EAST MINI MEETS'!BR48</f>
        <v>185.46040063593006</v>
      </c>
      <c r="F11" s="122">
        <f>'BIG EAST MINI MEETS'!BS48</f>
        <v>15</v>
      </c>
    </row>
    <row r="12" spans="1:6" ht="24.75" customHeight="1">
      <c r="A12" s="29">
        <v>11</v>
      </c>
      <c r="B12" s="28" t="str">
        <f>'BIG EAST MINI MEETS'!BK108</f>
        <v>REEDSVILLE</v>
      </c>
      <c r="C12" s="27" t="s">
        <v>59</v>
      </c>
      <c r="D12" s="112">
        <f>'BIG EAST MINI MEETS'!BQ108</f>
        <v>197</v>
      </c>
      <c r="E12" s="112">
        <f>'BIG EAST MINI MEETS'!BR108</f>
        <v>196.00606260296541</v>
      </c>
      <c r="F12" s="121">
        <f>'BIG EAST MINI MEETS'!BS108</f>
        <v>12.5</v>
      </c>
    </row>
    <row r="13" spans="1:6" ht="24.75" customHeight="1">
      <c r="A13" s="29">
        <v>12</v>
      </c>
      <c r="B13" s="28" t="str">
        <f>'BIG EAST MINI MEETS'!BK128</f>
        <v>STOCKBRIDGE / HILBERT</v>
      </c>
      <c r="C13" s="27" t="s">
        <v>59</v>
      </c>
      <c r="D13" s="112">
        <f>'BIG EAST MINI MEETS'!BQ128</f>
        <v>215.71428571428572</v>
      </c>
      <c r="E13" s="112">
        <f>'BIG EAST MINI MEETS'!BR128</f>
        <v>212.7286796893387</v>
      </c>
      <c r="F13" s="121">
        <f>'BIG EAST MINI MEETS'!BS128</f>
        <v>3.5</v>
      </c>
    </row>
    <row r="14" spans="1:6" ht="24.75" customHeight="1" thickBot="1">
      <c r="A14" s="30">
        <v>13</v>
      </c>
      <c r="B14" s="31" t="str">
        <f>'BIG EAST MINI MEETS'!BK8</f>
        <v>CEDAR GROVE / BELGIUM</v>
      </c>
      <c r="C14" s="32" t="s">
        <v>58</v>
      </c>
      <c r="D14" s="111">
        <f>'BIG EAST MINI MEETS'!BQ8</f>
        <v>221.14285714285714</v>
      </c>
      <c r="E14" s="111">
        <f>'BIG EAST MINI MEETS'!BR8</f>
        <v>214.04018714512833</v>
      </c>
      <c r="F14" s="123">
        <f>'BIG EAST MINI MEETS'!BS8</f>
        <v>1</v>
      </c>
    </row>
  </sheetData>
  <sheetProtection/>
  <printOptions/>
  <pageMargins left="0.18" right="0.17" top="1" bottom="1" header="0.5" footer="0.5"/>
  <pageSetup fitToHeight="1" fitToWidth="1" horizontalDpi="600" verticalDpi="600" orientation="landscape" scale="76" r:id="rId1"/>
  <headerFooter alignWithMargins="0">
    <oddHeader>&amp;CCENTRAL LAKESHORE CONFERENCE TEAM STANDINGS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30" sqref="G30"/>
    </sheetView>
  </sheetViews>
  <sheetFormatPr defaultColWidth="8.7109375" defaultRowHeight="12.75"/>
  <cols>
    <col min="1" max="1" width="8.7109375" style="18" customWidth="1"/>
    <col min="2" max="2" width="40.57421875" style="9" customWidth="1"/>
    <col min="3" max="3" width="12.140625" style="18" customWidth="1"/>
    <col min="4" max="4" width="31.8515625" style="19" customWidth="1"/>
    <col min="5" max="5" width="42.28125" style="19" customWidth="1"/>
    <col min="6" max="6" width="35.421875" style="19" customWidth="1"/>
    <col min="7" max="7" width="31.8515625" style="9" customWidth="1"/>
    <col min="8" max="8" width="9.140625" style="18" customWidth="1"/>
    <col min="9" max="9" width="12.7109375" style="19" customWidth="1"/>
    <col min="10" max="10" width="15.421875" style="9" customWidth="1"/>
    <col min="11" max="12" width="14.8515625" style="9" customWidth="1"/>
    <col min="13" max="13" width="20.57421875" style="9" customWidth="1"/>
    <col min="14" max="16384" width="8.7109375" style="9" customWidth="1"/>
  </cols>
  <sheetData>
    <row r="1" spans="1:9" ht="16.5" thickBot="1">
      <c r="A1" s="223" t="s">
        <v>11</v>
      </c>
      <c r="B1" s="224" t="s">
        <v>28</v>
      </c>
      <c r="C1" s="224" t="s">
        <v>2</v>
      </c>
      <c r="D1" s="225" t="s">
        <v>56</v>
      </c>
      <c r="E1" s="225" t="s">
        <v>57</v>
      </c>
      <c r="F1" s="226" t="s">
        <v>49</v>
      </c>
      <c r="G1" s="5"/>
      <c r="H1" s="5"/>
      <c r="I1" s="5"/>
    </row>
    <row r="2" spans="1:12" ht="20.25">
      <c r="A2" s="227">
        <v>1</v>
      </c>
      <c r="B2" s="228" t="str">
        <f>'BIG EAST MINI MEETS'!BL118</f>
        <v>Grant Boyson</v>
      </c>
      <c r="C2" s="228" t="str">
        <f>'BIG EAST MINI MEETS'!BM118</f>
        <v>SM</v>
      </c>
      <c r="D2" s="229">
        <f>'BIG EAST MINI MEETS'!BN118</f>
        <v>36.285714285714285</v>
      </c>
      <c r="E2" s="229">
        <f>'BIG EAST MINI MEETS'!BO118</f>
        <v>37.41695457754766</v>
      </c>
      <c r="F2" s="229">
        <f>'BIG EAST MINI MEETS'!BP118</f>
        <v>71.5</v>
      </c>
      <c r="G2" s="232" t="s">
        <v>160</v>
      </c>
      <c r="H2" s="10"/>
      <c r="I2" s="11"/>
      <c r="J2" s="11"/>
      <c r="K2" s="11"/>
      <c r="L2" s="11"/>
    </row>
    <row r="3" spans="1:16" s="15" customFormat="1" ht="18" customHeight="1">
      <c r="A3" s="230">
        <f>A2+1</f>
        <v>2</v>
      </c>
      <c r="B3" s="124" t="str">
        <f>'BIG EAST MINI MEETS'!BL28</f>
        <v>Jordan Leaman</v>
      </c>
      <c r="C3" s="124" t="str">
        <f>'BIG EAST MINI MEETS'!BM28</f>
        <v>OO</v>
      </c>
      <c r="D3" s="125">
        <f>'BIG EAST MINI MEETS'!BN28</f>
        <v>38.57142857142857</v>
      </c>
      <c r="E3" s="125">
        <f>'BIG EAST MINI MEETS'!BO28</f>
        <v>39.0969647967295</v>
      </c>
      <c r="F3" s="125">
        <f>'BIG EAST MINI MEETS'!BP28</f>
        <v>57.5</v>
      </c>
      <c r="G3" s="233"/>
      <c r="H3" s="13"/>
      <c r="I3" s="7"/>
      <c r="J3" s="7"/>
      <c r="K3" s="7"/>
      <c r="L3" s="3"/>
      <c r="M3" s="14"/>
      <c r="O3" s="16"/>
      <c r="P3" s="16"/>
    </row>
    <row r="4" spans="1:16" s="15" customFormat="1" ht="15" customHeight="1">
      <c r="A4" s="230">
        <f aca="true" t="shared" si="0" ref="A4:A67">A3+1</f>
        <v>3</v>
      </c>
      <c r="B4" s="124" t="str">
        <f>'BIG EAST MINI MEETS'!BL98</f>
        <v>Austin Schnell</v>
      </c>
      <c r="C4" s="124" t="str">
        <f>'BIG EAST MINI MEETS'!BM98</f>
        <v>MI</v>
      </c>
      <c r="D4" s="125">
        <f>'BIG EAST MINI MEETS'!BN98</f>
        <v>39.142857142857146</v>
      </c>
      <c r="E4" s="125">
        <f>'BIG EAST MINI MEETS'!BO98</f>
        <v>39.97002588844435</v>
      </c>
      <c r="F4" s="125">
        <f>'BIG EAST MINI MEETS'!BP98</f>
        <v>55.5</v>
      </c>
      <c r="G4" s="233"/>
      <c r="H4" s="13"/>
      <c r="I4" s="7"/>
      <c r="J4" s="7"/>
      <c r="K4" s="7"/>
      <c r="L4" s="3"/>
      <c r="M4" s="14"/>
      <c r="O4" s="16"/>
      <c r="P4" s="16"/>
    </row>
    <row r="5" spans="1:16" s="15" customFormat="1" ht="15" customHeight="1">
      <c r="A5" s="230">
        <f t="shared" si="0"/>
        <v>4</v>
      </c>
      <c r="B5" s="124" t="str">
        <f>'BIG EAST MINI MEETS'!BL88</f>
        <v>Matthew Bagnall</v>
      </c>
      <c r="C5" s="124" t="str">
        <f>'BIG EAST MINI MEETS'!BM88</f>
        <v>HG</v>
      </c>
      <c r="D5" s="125">
        <f>'BIG EAST MINI MEETS'!BN88</f>
        <v>40.42857142857143</v>
      </c>
      <c r="E5" s="125">
        <f>'BIG EAST MINI MEETS'!BO88</f>
        <v>41.11890797834785</v>
      </c>
      <c r="F5" s="125">
        <f>'BIG EAST MINI MEETS'!BP88</f>
        <v>49</v>
      </c>
      <c r="G5" s="233"/>
      <c r="H5" s="13"/>
      <c r="I5" s="7"/>
      <c r="J5" s="7"/>
      <c r="K5" s="7"/>
      <c r="L5" s="3"/>
      <c r="M5" s="14"/>
      <c r="O5" s="16"/>
      <c r="P5" s="16"/>
    </row>
    <row r="6" spans="1:16" s="15" customFormat="1" ht="15" customHeight="1">
      <c r="A6" s="230">
        <f t="shared" si="0"/>
        <v>5</v>
      </c>
      <c r="B6" s="124" t="str">
        <f>'BIG EAST MINI MEETS'!BL68</f>
        <v>Josh Huenink</v>
      </c>
      <c r="C6" s="124" t="str">
        <f>'BIG EAST MINI MEETS'!BM68</f>
        <v>SC</v>
      </c>
      <c r="D6" s="125">
        <f>'BIG EAST MINI MEETS'!BN68</f>
        <v>41.57142857142857</v>
      </c>
      <c r="E6" s="125">
        <f>'BIG EAST MINI MEETS'!BO68</f>
        <v>41.68392823075176</v>
      </c>
      <c r="F6" s="125">
        <f>'BIG EAST MINI MEETS'!BP68</f>
        <v>40</v>
      </c>
      <c r="G6" s="233"/>
      <c r="H6" s="13"/>
      <c r="I6" s="7"/>
      <c r="J6" s="7"/>
      <c r="K6" s="7"/>
      <c r="L6" s="3"/>
      <c r="M6" s="14"/>
      <c r="O6" s="16"/>
      <c r="P6" s="16"/>
    </row>
    <row r="7" spans="1:16" s="15" customFormat="1" ht="15" customHeight="1">
      <c r="A7" s="230">
        <f t="shared" si="0"/>
        <v>6</v>
      </c>
      <c r="B7" s="124" t="str">
        <f>'BIG EAST MINI MEETS'!BL59</f>
        <v>Nick Falconer</v>
      </c>
      <c r="C7" s="124" t="str">
        <f>'BIG EAST MINI MEETS'!BM59</f>
        <v>SL</v>
      </c>
      <c r="D7" s="125">
        <f>'BIG EAST MINI MEETS'!BN59</f>
        <v>40.857142857142854</v>
      </c>
      <c r="E7" s="125">
        <f>'BIG EAST MINI MEETS'!BO59</f>
        <v>41.06798455598456</v>
      </c>
      <c r="F7" s="125">
        <f>'BIG EAST MINI MEETS'!BP59</f>
        <v>39.75</v>
      </c>
      <c r="G7" s="233"/>
      <c r="H7" s="13"/>
      <c r="I7" s="7"/>
      <c r="J7" s="7"/>
      <c r="K7" s="7"/>
      <c r="L7" s="3"/>
      <c r="M7" s="14"/>
      <c r="O7" s="16"/>
      <c r="P7" s="16"/>
    </row>
    <row r="8" spans="1:16" s="15" customFormat="1" ht="15" customHeight="1">
      <c r="A8" s="230">
        <f t="shared" si="0"/>
        <v>7</v>
      </c>
      <c r="B8" s="124" t="str">
        <f>'BIG EAST MINI MEETS'!BL58</f>
        <v>Josh Splittgerber</v>
      </c>
      <c r="C8" s="124" t="str">
        <f>'BIG EAST MINI MEETS'!BM58</f>
        <v>SL</v>
      </c>
      <c r="D8" s="125">
        <f>'BIG EAST MINI MEETS'!BN58</f>
        <v>40.857142857142854</v>
      </c>
      <c r="E8" s="125">
        <f>'BIG EAST MINI MEETS'!BO58</f>
        <v>41.06798455598456</v>
      </c>
      <c r="F8" s="125">
        <f>'BIG EAST MINI MEETS'!BP58</f>
        <v>38.25</v>
      </c>
      <c r="G8" s="233"/>
      <c r="H8" s="17"/>
      <c r="I8" s="6"/>
      <c r="J8" s="6"/>
      <c r="K8" s="7"/>
      <c r="L8" s="3"/>
      <c r="M8" s="14"/>
      <c r="O8" s="16"/>
      <c r="P8" s="16"/>
    </row>
    <row r="9" spans="1:16" s="15" customFormat="1" ht="15" customHeight="1" thickBot="1">
      <c r="A9" s="231">
        <f t="shared" si="0"/>
        <v>8</v>
      </c>
      <c r="B9" s="126" t="str">
        <f>'BIG EAST MINI MEETS'!BL69</f>
        <v>Brayden Van Ess</v>
      </c>
      <c r="C9" s="126" t="str">
        <f>'BIG EAST MINI MEETS'!BM69</f>
        <v>SC</v>
      </c>
      <c r="D9" s="127">
        <f>'BIG EAST MINI MEETS'!BN69</f>
        <v>41.857142857142854</v>
      </c>
      <c r="E9" s="127">
        <f>'BIG EAST MINI MEETS'!BO69</f>
        <v>41.93030570065864</v>
      </c>
      <c r="F9" s="127">
        <f>'BIG EAST MINI MEETS'!BP69</f>
        <v>38.25</v>
      </c>
      <c r="G9" s="234"/>
      <c r="H9" s="17"/>
      <c r="I9" s="6"/>
      <c r="J9" s="6"/>
      <c r="K9" s="7"/>
      <c r="L9" s="3"/>
      <c r="M9" s="14"/>
      <c r="O9" s="16"/>
      <c r="P9" s="16"/>
    </row>
    <row r="10" spans="1:16" s="15" customFormat="1" ht="15" customHeight="1">
      <c r="A10" s="235">
        <f t="shared" si="0"/>
        <v>9</v>
      </c>
      <c r="B10" s="128" t="str">
        <f>'BIG EAST MINI MEETS'!BL20</f>
        <v>Amanda Egbert</v>
      </c>
      <c r="C10" s="128" t="str">
        <f>'BIG EAST MINI MEETS'!BM20</f>
        <v>KO</v>
      </c>
      <c r="D10" s="129">
        <f>'BIG EAST MINI MEETS'!BN20</f>
        <v>41.42857142857143</v>
      </c>
      <c r="E10" s="129">
        <f>'BIG EAST MINI MEETS'!BO20</f>
        <v>41.56073949579832</v>
      </c>
      <c r="F10" s="129">
        <f>'BIG EAST MINI MEETS'!BP20</f>
        <v>35.5</v>
      </c>
      <c r="G10" s="247" t="s">
        <v>158</v>
      </c>
      <c r="H10" s="17"/>
      <c r="I10" s="6"/>
      <c r="J10" s="6"/>
      <c r="K10" s="7"/>
      <c r="L10" s="3"/>
      <c r="M10" s="14"/>
      <c r="O10" s="16"/>
      <c r="P10" s="16"/>
    </row>
    <row r="11" spans="1:16" s="15" customFormat="1" ht="15" customHeight="1">
      <c r="A11" s="236">
        <f t="shared" si="0"/>
        <v>10</v>
      </c>
      <c r="B11" s="130" t="str">
        <f>'BIG EAST MINI MEETS'!BL108</f>
        <v>Tanner Mangin</v>
      </c>
      <c r="C11" s="130" t="str">
        <f>'BIG EAST MINI MEETS'!BM108</f>
        <v>RE</v>
      </c>
      <c r="D11" s="131">
        <f>'BIG EAST MINI MEETS'!BN108</f>
        <v>41.57142857142857</v>
      </c>
      <c r="E11" s="131">
        <f>'BIG EAST MINI MEETS'!BO108</f>
        <v>42.14013650270652</v>
      </c>
      <c r="F11" s="131">
        <f>'BIG EAST MINI MEETS'!BP108</f>
        <v>33.5</v>
      </c>
      <c r="G11" s="248"/>
      <c r="H11" s="17"/>
      <c r="I11" s="6"/>
      <c r="J11" s="6"/>
      <c r="K11" s="7"/>
      <c r="L11" s="3"/>
      <c r="M11" s="14"/>
      <c r="O11" s="16"/>
      <c r="P11" s="16"/>
    </row>
    <row r="12" spans="1:16" s="15" customFormat="1" ht="15" customHeight="1">
      <c r="A12" s="236">
        <f t="shared" si="0"/>
        <v>11</v>
      </c>
      <c r="B12" s="130" t="str">
        <f>'BIG EAST MINI MEETS'!BL19</f>
        <v>Jim Conklin</v>
      </c>
      <c r="C12" s="130" t="str">
        <f>'BIG EAST MINI MEETS'!BM19</f>
        <v>KO</v>
      </c>
      <c r="D12" s="131">
        <f>'BIG EAST MINI MEETS'!BN19</f>
        <v>42.285714285714285</v>
      </c>
      <c r="E12" s="131">
        <f>'BIG EAST MINI MEETS'!BO19</f>
        <v>42.29987190551897</v>
      </c>
      <c r="F12" s="131">
        <f>'BIG EAST MINI MEETS'!BP19</f>
        <v>33.5</v>
      </c>
      <c r="G12" s="248"/>
      <c r="H12" s="17"/>
      <c r="I12" s="6"/>
      <c r="J12" s="6"/>
      <c r="K12" s="7"/>
      <c r="L12" s="3"/>
      <c r="M12" s="14"/>
      <c r="O12" s="16"/>
      <c r="P12" s="16"/>
    </row>
    <row r="13" spans="1:16" s="15" customFormat="1" ht="15" customHeight="1">
      <c r="A13" s="236">
        <f t="shared" si="0"/>
        <v>12</v>
      </c>
      <c r="B13" s="130" t="str">
        <f>'BIG EAST MINI MEETS'!BL89</f>
        <v>Layne Gustafson</v>
      </c>
      <c r="C13" s="130" t="str">
        <f>'BIG EAST MINI MEETS'!BM89</f>
        <v>HG</v>
      </c>
      <c r="D13" s="131">
        <f>'BIG EAST MINI MEETS'!BN89</f>
        <v>41.57142857142857</v>
      </c>
      <c r="E13" s="131">
        <f>'BIG EAST MINI MEETS'!BO89</f>
        <v>42.14013650270652</v>
      </c>
      <c r="F13" s="131">
        <f>'BIG EAST MINI MEETS'!BP89</f>
        <v>29</v>
      </c>
      <c r="G13" s="248"/>
      <c r="H13" s="17"/>
      <c r="I13" s="6"/>
      <c r="J13" s="6"/>
      <c r="K13" s="7"/>
      <c r="L13" s="3"/>
      <c r="M13" s="14"/>
      <c r="O13" s="16"/>
      <c r="P13" s="16"/>
    </row>
    <row r="14" spans="1:16" s="15" customFormat="1" ht="15" customHeight="1">
      <c r="A14" s="236">
        <f t="shared" si="0"/>
        <v>13</v>
      </c>
      <c r="B14" s="130" t="str">
        <f>'BIG EAST MINI MEETS'!BL93</f>
        <v>Mason Valenstein</v>
      </c>
      <c r="C14" s="130" t="str">
        <f>'BIG EAST MINI MEETS'!BM93</f>
        <v>HG</v>
      </c>
      <c r="D14" s="131">
        <f>'BIG EAST MINI MEETS'!BN93</f>
        <v>42.166666666666664</v>
      </c>
      <c r="E14" s="131">
        <f>'BIG EAST MINI MEETS'!BO93</f>
        <v>42.67202635914333</v>
      </c>
      <c r="F14" s="131">
        <f>'BIG EAST MINI MEETS'!BP93</f>
        <v>26</v>
      </c>
      <c r="G14" s="248"/>
      <c r="H14" s="17"/>
      <c r="I14" s="6"/>
      <c r="J14" s="6"/>
      <c r="K14" s="7"/>
      <c r="L14" s="3"/>
      <c r="M14" s="14"/>
      <c r="O14" s="16"/>
      <c r="P14" s="16"/>
    </row>
    <row r="15" spans="1:16" s="15" customFormat="1" ht="15" customHeight="1">
      <c r="A15" s="236">
        <f t="shared" si="0"/>
        <v>14</v>
      </c>
      <c r="B15" s="130" t="str">
        <f>'BIG EAST MINI MEETS'!BL60</f>
        <v>Isiaih Richardson</v>
      </c>
      <c r="C15" s="130" t="str">
        <f>'BIG EAST MINI MEETS'!BM60</f>
        <v>SL</v>
      </c>
      <c r="D15" s="131">
        <f>'BIG EAST MINI MEETS'!BN60</f>
        <v>42.857142857142854</v>
      </c>
      <c r="E15" s="131">
        <f>'BIG EAST MINI MEETS'!BO60</f>
        <v>42.79262684533273</v>
      </c>
      <c r="F15" s="131">
        <f>'BIG EAST MINI MEETS'!BP60</f>
        <v>25.25</v>
      </c>
      <c r="G15" s="248"/>
      <c r="H15" s="17"/>
      <c r="I15" s="6"/>
      <c r="J15" s="6"/>
      <c r="K15" s="7"/>
      <c r="L15" s="3"/>
      <c r="M15" s="14"/>
      <c r="O15" s="16"/>
      <c r="P15" s="16"/>
    </row>
    <row r="16" spans="1:16" s="15" customFormat="1" ht="15" customHeight="1">
      <c r="A16" s="236">
        <f t="shared" si="0"/>
        <v>15</v>
      </c>
      <c r="B16" s="130" t="str">
        <f>'BIG EAST MINI MEETS'!BL18</f>
        <v>Charlie Twohig</v>
      </c>
      <c r="C16" s="130" t="str">
        <f>'BIG EAST MINI MEETS'!BM18</f>
        <v>KO</v>
      </c>
      <c r="D16" s="131">
        <f>'BIG EAST MINI MEETS'!BN18</f>
        <v>43.42857142857143</v>
      </c>
      <c r="E16" s="131">
        <f>'BIG EAST MINI MEETS'!BO18</f>
        <v>43.2853817851465</v>
      </c>
      <c r="F16" s="131">
        <f>'BIG EAST MINI MEETS'!BP18</f>
        <v>23.5</v>
      </c>
      <c r="G16" s="248"/>
      <c r="H16" s="17"/>
      <c r="I16" s="6"/>
      <c r="J16" s="6"/>
      <c r="K16" s="7"/>
      <c r="L16" s="3"/>
      <c r="M16" s="14"/>
      <c r="O16" s="16"/>
      <c r="P16" s="16"/>
    </row>
    <row r="17" spans="1:16" s="15" customFormat="1" ht="15" customHeight="1" thickBot="1">
      <c r="A17" s="237">
        <f t="shared" si="0"/>
        <v>16</v>
      </c>
      <c r="B17" s="132" t="str">
        <f>'BIG EAST MINI MEETS'!BL90</f>
        <v>Jack Baldwin</v>
      </c>
      <c r="C17" s="132" t="str">
        <f>'BIG EAST MINI MEETS'!BM90</f>
        <v>HG</v>
      </c>
      <c r="D17" s="133">
        <f>'BIG EAST MINI MEETS'!BN90</f>
        <v>42.714285714285715</v>
      </c>
      <c r="E17" s="133">
        <f>'BIG EAST MINI MEETS'!BO90</f>
        <v>43.161365027065195</v>
      </c>
      <c r="F17" s="133">
        <f>'BIG EAST MINI MEETS'!BP90</f>
        <v>22</v>
      </c>
      <c r="G17" s="249"/>
      <c r="H17" s="17"/>
      <c r="I17" s="6"/>
      <c r="J17" s="6"/>
      <c r="K17" s="7"/>
      <c r="L17" s="3"/>
      <c r="M17" s="14"/>
      <c r="O17" s="16"/>
      <c r="P17" s="16"/>
    </row>
    <row r="18" spans="1:16" s="15" customFormat="1" ht="15" customHeight="1">
      <c r="A18" s="238">
        <f t="shared" si="0"/>
        <v>17</v>
      </c>
      <c r="B18" s="239" t="str">
        <f>'BIG EAST MINI MEETS'!BL79</f>
        <v>Brennen Cain</v>
      </c>
      <c r="C18" s="239" t="str">
        <f>'BIG EAST MINI MEETS'!BM79</f>
        <v>EL</v>
      </c>
      <c r="D18" s="240">
        <f>'BIG EAST MINI MEETS'!BN79</f>
        <v>41.8</v>
      </c>
      <c r="E18" s="240">
        <f>'BIG EAST MINI MEETS'!BO79</f>
        <v>42.344382207578256</v>
      </c>
      <c r="F18" s="240">
        <f>'BIG EAST MINI MEETS'!BP79</f>
        <v>20.5</v>
      </c>
      <c r="G18" s="251" t="s">
        <v>159</v>
      </c>
      <c r="H18" s="17"/>
      <c r="I18" s="6"/>
      <c r="J18" s="6"/>
      <c r="K18" s="7"/>
      <c r="L18" s="4"/>
      <c r="O18" s="16"/>
      <c r="P18" s="16"/>
    </row>
    <row r="19" spans="1:16" s="15" customFormat="1" ht="15" customHeight="1">
      <c r="A19" s="241">
        <f t="shared" si="0"/>
        <v>18</v>
      </c>
      <c r="B19" s="242" t="str">
        <f>'BIG EAST MINI MEETS'!BL80</f>
        <v>Dante Miller</v>
      </c>
      <c r="C19" s="242" t="str">
        <f>'BIG EAST MINI MEETS'!BM80</f>
        <v>EL</v>
      </c>
      <c r="D19" s="243">
        <f>'BIG EAST MINI MEETS'!BN80</f>
        <v>43.5</v>
      </c>
      <c r="E19" s="243">
        <f>'BIG EAST MINI MEETS'!BO80</f>
        <v>43.86345963756178</v>
      </c>
      <c r="F19" s="243">
        <f>'BIG EAST MINI MEETS'!BP80</f>
        <v>20.5</v>
      </c>
      <c r="G19" s="252"/>
      <c r="H19" s="17"/>
      <c r="I19" s="6"/>
      <c r="J19" s="6"/>
      <c r="K19" s="7"/>
      <c r="L19" s="4"/>
      <c r="O19" s="16"/>
      <c r="P19" s="16"/>
    </row>
    <row r="20" spans="1:16" s="15" customFormat="1" ht="15" customHeight="1">
      <c r="A20" s="241">
        <f t="shared" si="0"/>
        <v>19</v>
      </c>
      <c r="B20" s="242" t="str">
        <f>'BIG EAST MINI MEETS'!BL120</f>
        <v>Elana Boyson</v>
      </c>
      <c r="C20" s="242" t="str">
        <f>'BIG EAST MINI MEETS'!BM120</f>
        <v>SM</v>
      </c>
      <c r="D20" s="243">
        <f>'BIG EAST MINI MEETS'!BN120</f>
        <v>44.142857142857146</v>
      </c>
      <c r="E20" s="243">
        <f>'BIG EAST MINI MEETS'!BO120</f>
        <v>44.437900682513536</v>
      </c>
      <c r="F20" s="243">
        <f>'BIG EAST MINI MEETS'!BP120</f>
        <v>20.5</v>
      </c>
      <c r="G20" s="252"/>
      <c r="H20" s="17"/>
      <c r="I20" s="6"/>
      <c r="J20" s="6"/>
      <c r="K20" s="7"/>
      <c r="L20" s="4"/>
      <c r="O20" s="16"/>
      <c r="P20" s="16"/>
    </row>
    <row r="21" spans="1:16" s="15" customFormat="1" ht="15" customHeight="1">
      <c r="A21" s="241">
        <f t="shared" si="0"/>
        <v>20</v>
      </c>
      <c r="B21" s="242" t="str">
        <f>'BIG EAST MINI MEETS'!BL61</f>
        <v>Logan Jones</v>
      </c>
      <c r="C21" s="242" t="str">
        <f>'BIG EAST MINI MEETS'!BM61</f>
        <v>SL</v>
      </c>
      <c r="D21" s="243">
        <f>'BIG EAST MINI MEETS'!BN61</f>
        <v>43.42857142857143</v>
      </c>
      <c r="E21" s="243">
        <f>'BIG EAST MINI MEETS'!BO61</f>
        <v>43.2853817851465</v>
      </c>
      <c r="F21" s="243">
        <f>'BIG EAST MINI MEETS'!BP61</f>
        <v>17</v>
      </c>
      <c r="G21" s="252"/>
      <c r="H21" s="17"/>
      <c r="I21" s="6"/>
      <c r="J21" s="6"/>
      <c r="K21" s="7"/>
      <c r="L21" s="4"/>
      <c r="O21" s="16"/>
      <c r="P21" s="16"/>
    </row>
    <row r="22" spans="1:16" s="15" customFormat="1" ht="15" customHeight="1">
      <c r="A22" s="241">
        <f t="shared" si="0"/>
        <v>21</v>
      </c>
      <c r="B22" s="242" t="str">
        <f>'BIG EAST MINI MEETS'!BL81</f>
        <v>Sam Lutzke</v>
      </c>
      <c r="C22" s="242" t="str">
        <f>'BIG EAST MINI MEETS'!BM81</f>
        <v>EL</v>
      </c>
      <c r="D22" s="243">
        <f>'BIG EAST MINI MEETS'!BN81</f>
        <v>45.142857142857146</v>
      </c>
      <c r="E22" s="243">
        <f>'BIG EAST MINI MEETS'!BO81</f>
        <v>45.33147564132737</v>
      </c>
      <c r="F22" s="243">
        <f>'BIG EAST MINI MEETS'!BP81</f>
        <v>17</v>
      </c>
      <c r="G22" s="252"/>
      <c r="H22" s="17"/>
      <c r="I22" s="6"/>
      <c r="J22" s="6"/>
      <c r="K22" s="7"/>
      <c r="L22" s="4"/>
      <c r="O22" s="16"/>
      <c r="P22" s="16"/>
    </row>
    <row r="23" spans="1:12" s="15" customFormat="1" ht="15" customHeight="1">
      <c r="A23" s="241">
        <f t="shared" si="0"/>
        <v>22</v>
      </c>
      <c r="B23" s="242" t="str">
        <f>'BIG EAST MINI MEETS'!BL29</f>
        <v>Brent Greupink</v>
      </c>
      <c r="C23" s="242" t="str">
        <f>'BIG EAST MINI MEETS'!BM29</f>
        <v>OO</v>
      </c>
      <c r="D23" s="243">
        <f>'BIG EAST MINI MEETS'!BN29</f>
        <v>42.857142857142854</v>
      </c>
      <c r="E23" s="243">
        <f>'BIG EAST MINI MEETS'!BO29</f>
        <v>42.79262684533273</v>
      </c>
      <c r="F23" s="243">
        <f>'BIG EAST MINI MEETS'!BP29</f>
        <v>13.08</v>
      </c>
      <c r="G23" s="252"/>
      <c r="H23" s="17"/>
      <c r="I23" s="6"/>
      <c r="J23" s="6"/>
      <c r="K23" s="7"/>
      <c r="L23" s="4"/>
    </row>
    <row r="24" spans="1:12" s="15" customFormat="1" ht="15" customHeight="1">
      <c r="A24" s="241">
        <f t="shared" si="0"/>
        <v>23</v>
      </c>
      <c r="B24" s="242" t="str">
        <f>'BIG EAST MINI MEETS'!BL99</f>
        <v>Eric Morreau</v>
      </c>
      <c r="C24" s="242" t="str">
        <f>'BIG EAST MINI MEETS'!BM99</f>
        <v>MI</v>
      </c>
      <c r="D24" s="243">
        <f>'BIG EAST MINI MEETS'!BN99</f>
        <v>44.857142857142854</v>
      </c>
      <c r="E24" s="243">
        <f>'BIG EAST MINI MEETS'!BO99</f>
        <v>45.07616851023771</v>
      </c>
      <c r="F24" s="243">
        <f>'BIG EAST MINI MEETS'!BP99</f>
        <v>13</v>
      </c>
      <c r="G24" s="252"/>
      <c r="H24" s="17"/>
      <c r="I24" s="6"/>
      <c r="J24" s="6"/>
      <c r="K24" s="7"/>
      <c r="L24" s="4"/>
    </row>
    <row r="25" spans="1:12" s="15" customFormat="1" ht="15" customHeight="1" thickBot="1">
      <c r="A25" s="244">
        <f t="shared" si="0"/>
        <v>24</v>
      </c>
      <c r="B25" s="245" t="str">
        <f>'BIG EAST MINI MEETS'!BL21</f>
        <v>Brady Stefanczyk</v>
      </c>
      <c r="C25" s="245" t="str">
        <f>'BIG EAST MINI MEETS'!BM21</f>
        <v>KO</v>
      </c>
      <c r="D25" s="246">
        <f>'BIG EAST MINI MEETS'!BN21</f>
        <v>44.666666666666664</v>
      </c>
      <c r="E25" s="246">
        <f>'BIG EAST MINI MEETS'!BO21</f>
        <v>44.35301748807631</v>
      </c>
      <c r="F25" s="246">
        <f>'BIG EAST MINI MEETS'!BP21</f>
        <v>9.75</v>
      </c>
      <c r="G25" s="253"/>
      <c r="H25" s="17"/>
      <c r="I25" s="6"/>
      <c r="J25" s="6"/>
      <c r="K25" s="7"/>
      <c r="L25" s="4"/>
    </row>
    <row r="26" spans="1:12" s="15" customFormat="1" ht="15" customHeight="1">
      <c r="A26" s="250">
        <f t="shared" si="0"/>
        <v>25</v>
      </c>
      <c r="B26" s="22" t="str">
        <f>'BIG EAST MINI MEETS'!BL78</f>
        <v>Max Ward</v>
      </c>
      <c r="C26" s="22" t="str">
        <f>'BIG EAST MINI MEETS'!BM78</f>
        <v>EL</v>
      </c>
      <c r="D26" s="23">
        <f>'BIG EAST MINI MEETS'!BN78</f>
        <v>44.42857142857143</v>
      </c>
      <c r="E26" s="23">
        <f>'BIG EAST MINI MEETS'!BO78</f>
        <v>44.69320781360321</v>
      </c>
      <c r="F26" s="23">
        <f>'BIG EAST MINI MEETS'!BP78</f>
        <v>6.5</v>
      </c>
      <c r="G26" s="12"/>
      <c r="H26" s="17"/>
      <c r="I26" s="6"/>
      <c r="J26" s="6"/>
      <c r="K26" s="7"/>
      <c r="L26" s="4"/>
    </row>
    <row r="27" spans="1:12" s="15" customFormat="1" ht="15" customHeight="1">
      <c r="A27" s="21">
        <f t="shared" si="0"/>
        <v>26</v>
      </c>
      <c r="B27" s="8" t="str">
        <f>'BIG EAST MINI MEETS'!BL30</f>
        <v>Ryan Prinsen</v>
      </c>
      <c r="C27" s="8" t="str">
        <f>'BIG EAST MINI MEETS'!BM30</f>
        <v>OO</v>
      </c>
      <c r="D27" s="20">
        <f>'BIG EAST MINI MEETS'!BN30</f>
        <v>44.57142857142857</v>
      </c>
      <c r="E27" s="20">
        <f>'BIG EAST MINI MEETS'!BO30</f>
        <v>44.27089166477402</v>
      </c>
      <c r="F27" s="20">
        <f>'BIG EAST MINI MEETS'!BP30</f>
        <v>5.83</v>
      </c>
      <c r="G27" s="12"/>
      <c r="H27" s="17"/>
      <c r="I27" s="6"/>
      <c r="J27" s="6"/>
      <c r="K27" s="7"/>
      <c r="L27" s="4"/>
    </row>
    <row r="28" spans="1:12" s="15" customFormat="1" ht="15" customHeight="1">
      <c r="A28" s="21">
        <f t="shared" si="0"/>
        <v>27</v>
      </c>
      <c r="B28" s="8" t="str">
        <f>'BIG EAST MINI MEETS'!BL119</f>
        <v>Carter King</v>
      </c>
      <c r="C28" s="8" t="str">
        <f>'BIG EAST MINI MEETS'!BM119</f>
        <v>SM</v>
      </c>
      <c r="D28" s="20">
        <f>'BIG EAST MINI MEETS'!BN119</f>
        <v>45.285714285714285</v>
      </c>
      <c r="E28" s="20">
        <f>'BIG EAST MINI MEETS'!BO119</f>
        <v>45.459129206872205</v>
      </c>
      <c r="F28" s="20">
        <f>'BIG EAST MINI MEETS'!BP119</f>
        <v>5</v>
      </c>
      <c r="G28" s="12"/>
      <c r="H28" s="17"/>
      <c r="I28" s="6"/>
      <c r="J28" s="6"/>
      <c r="K28" s="7"/>
      <c r="L28" s="4"/>
    </row>
    <row r="29" spans="1:12" s="15" customFormat="1" ht="15" customHeight="1">
      <c r="A29" s="21">
        <f t="shared" si="0"/>
        <v>28</v>
      </c>
      <c r="B29" s="8" t="str">
        <f>'BIG EAST MINI MEETS'!BL32</f>
        <v>Brett Ebbers</v>
      </c>
      <c r="C29" s="8" t="str">
        <f>'BIG EAST MINI MEETS'!BM32</f>
        <v>OO</v>
      </c>
      <c r="D29" s="20">
        <f>'BIG EAST MINI MEETS'!BN32</f>
        <v>44.57142857142857</v>
      </c>
      <c r="E29" s="20">
        <f>'BIG EAST MINI MEETS'!BO32</f>
        <v>44.27089166477402</v>
      </c>
      <c r="F29" s="20">
        <f>'BIG EAST MINI MEETS'!BP32</f>
        <v>5</v>
      </c>
      <c r="G29" s="12"/>
      <c r="H29" s="17"/>
      <c r="I29" s="6"/>
      <c r="J29" s="6"/>
      <c r="K29" s="7"/>
      <c r="L29" s="4"/>
    </row>
    <row r="30" spans="1:12" s="15" customFormat="1" ht="15" customHeight="1">
      <c r="A30" s="21">
        <f t="shared" si="0"/>
        <v>29</v>
      </c>
      <c r="B30" s="8" t="str">
        <f>'BIG EAST MINI MEETS'!BL39</f>
        <v>Nathan LeSage</v>
      </c>
      <c r="C30" s="8" t="str">
        <f>'BIG EAST MINI MEETS'!BM39</f>
        <v>OZ</v>
      </c>
      <c r="D30" s="20">
        <f>'BIG EAST MINI MEETS'!BN39</f>
        <v>47.285714285714285</v>
      </c>
      <c r="E30" s="20">
        <f>'BIG EAST MINI MEETS'!BO39</f>
        <v>46.611477628889396</v>
      </c>
      <c r="F30" s="20">
        <f>'BIG EAST MINI MEETS'!BP39</f>
        <v>5</v>
      </c>
      <c r="G30" s="12"/>
      <c r="H30" s="17"/>
      <c r="I30" s="6"/>
      <c r="J30" s="6"/>
      <c r="K30" s="7"/>
      <c r="L30" s="4"/>
    </row>
    <row r="31" spans="1:12" s="15" customFormat="1" ht="15" customHeight="1">
      <c r="A31" s="21">
        <f t="shared" si="0"/>
        <v>30</v>
      </c>
      <c r="B31" s="8" t="str">
        <f>'BIG EAST MINI MEETS'!BL52</f>
        <v>Dylan Berndt</v>
      </c>
      <c r="C31" s="8" t="str">
        <f>'BIG EAST MINI MEETS'!BM52</f>
        <v>RL</v>
      </c>
      <c r="D31" s="20">
        <f>'BIG EAST MINI MEETS'!BN52</f>
        <v>46.714285714285715</v>
      </c>
      <c r="E31" s="20">
        <f>'BIG EAST MINI MEETS'!BO52</f>
        <v>46.11872268907563</v>
      </c>
      <c r="F31" s="20">
        <f>'BIG EAST MINI MEETS'!BP52</f>
        <v>5</v>
      </c>
      <c r="G31" s="12"/>
      <c r="H31" s="17"/>
      <c r="I31" s="6"/>
      <c r="J31" s="6"/>
      <c r="K31" s="7"/>
      <c r="L31" s="4"/>
    </row>
    <row r="32" spans="1:12" s="15" customFormat="1" ht="15" customHeight="1">
      <c r="A32" s="21">
        <f t="shared" si="0"/>
        <v>31</v>
      </c>
      <c r="B32" s="8" t="str">
        <f>'BIG EAST MINI MEETS'!BL43</f>
        <v>Avery Clark</v>
      </c>
      <c r="C32" s="8" t="str">
        <f>'BIG EAST MINI MEETS'!BM43</f>
        <v>OZ</v>
      </c>
      <c r="D32" s="20">
        <f>'BIG EAST MINI MEETS'!BN43</f>
        <v>45</v>
      </c>
      <c r="E32" s="20">
        <f>'BIG EAST MINI MEETS'!BO43</f>
        <v>44.640457869634346</v>
      </c>
      <c r="F32" s="20">
        <f>'BIG EAST MINI MEETS'!BP43</f>
        <v>5</v>
      </c>
      <c r="G32" s="12"/>
      <c r="H32" s="17"/>
      <c r="I32" s="6"/>
      <c r="J32" s="6"/>
      <c r="K32" s="7"/>
      <c r="L32" s="4"/>
    </row>
    <row r="33" spans="1:12" s="15" customFormat="1" ht="15" customHeight="1">
      <c r="A33" s="21">
        <f t="shared" si="0"/>
        <v>32</v>
      </c>
      <c r="B33" s="8" t="str">
        <f>'BIG EAST MINI MEETS'!BL22</f>
        <v>Ashton Elmendorf</v>
      </c>
      <c r="C33" s="8" t="str">
        <f>'BIG EAST MINI MEETS'!BM22</f>
        <v>KO</v>
      </c>
      <c r="D33" s="20">
        <f>'BIG EAST MINI MEETS'!BN22</f>
        <v>45.42857142857143</v>
      </c>
      <c r="E33" s="20">
        <f>'BIG EAST MINI MEETS'!BO22</f>
        <v>45.010024074494666</v>
      </c>
      <c r="F33" s="20">
        <f>'BIG EAST MINI MEETS'!BP22</f>
        <v>3.5</v>
      </c>
      <c r="G33" s="12"/>
      <c r="H33" s="17"/>
      <c r="I33" s="6"/>
      <c r="J33" s="6"/>
      <c r="K33" s="7"/>
      <c r="L33" s="4"/>
    </row>
    <row r="34" spans="1:12" s="15" customFormat="1" ht="15" customHeight="1">
      <c r="A34" s="21">
        <f t="shared" si="0"/>
        <v>33</v>
      </c>
      <c r="B34" s="8" t="str">
        <f>'BIG EAST MINI MEETS'!BL73</f>
        <v>Micah Chrisman</v>
      </c>
      <c r="C34" s="8" t="str">
        <f>'BIG EAST MINI MEETS'!BM73</f>
        <v>SC</v>
      </c>
      <c r="D34" s="20">
        <f>'BIG EAST MINI MEETS'!BN73</f>
        <v>45</v>
      </c>
      <c r="E34" s="20">
        <f>'BIG EAST MINI MEETS'!BO73</f>
        <v>44.640457869634346</v>
      </c>
      <c r="F34" s="20">
        <f>'BIG EAST MINI MEETS'!BP73</f>
        <v>1.5</v>
      </c>
      <c r="G34" s="12"/>
      <c r="H34" s="17"/>
      <c r="I34" s="6"/>
      <c r="J34" s="6"/>
      <c r="K34" s="7"/>
      <c r="L34" s="4"/>
    </row>
    <row r="35" spans="1:12" s="15" customFormat="1" ht="15" customHeight="1">
      <c r="A35" s="21">
        <f t="shared" si="0"/>
        <v>34</v>
      </c>
      <c r="B35" s="8" t="str">
        <f>'BIG EAST MINI MEETS'!BL91</f>
        <v>Jake Fritz</v>
      </c>
      <c r="C35" s="8" t="str">
        <f>'BIG EAST MINI MEETS'!BM91</f>
        <v>HG</v>
      </c>
      <c r="D35" s="20">
        <f>'BIG EAST MINI MEETS'!BN91</f>
        <v>44.666666666666664</v>
      </c>
      <c r="E35" s="20">
        <f>'BIG EAST MINI MEETS'!BO91</f>
        <v>44.905963756177925</v>
      </c>
      <c r="F35" s="20">
        <f>'BIG EAST MINI MEETS'!BP91</f>
        <v>1.5</v>
      </c>
      <c r="G35" s="12"/>
      <c r="H35" s="17"/>
      <c r="I35" s="6"/>
      <c r="J35" s="6"/>
      <c r="K35" s="7"/>
      <c r="L35" s="4"/>
    </row>
    <row r="36" spans="1:12" s="15" customFormat="1" ht="15" customHeight="1">
      <c r="A36" s="21">
        <f t="shared" si="0"/>
        <v>35</v>
      </c>
      <c r="B36" s="8" t="str">
        <f>'BIG EAST MINI MEETS'!BL48</f>
        <v>Colin Barrington</v>
      </c>
      <c r="C36" s="8" t="str">
        <f>'BIG EAST MINI MEETS'!BM48</f>
        <v>RL</v>
      </c>
      <c r="D36" s="20">
        <f>'BIG EAST MINI MEETS'!BN48</f>
        <v>49.142857142857146</v>
      </c>
      <c r="E36" s="20">
        <f>'BIG EAST MINI MEETS'!BO48</f>
        <v>48.21293118328413</v>
      </c>
      <c r="F36" s="20">
        <f>'BIG EAST MINI MEETS'!BP48</f>
        <v>0.75</v>
      </c>
      <c r="G36" s="12"/>
      <c r="H36" s="17"/>
      <c r="I36" s="6"/>
      <c r="J36" s="6"/>
      <c r="K36" s="7"/>
      <c r="L36" s="4"/>
    </row>
    <row r="37" spans="1:12" s="15" customFormat="1" ht="15" customHeight="1">
      <c r="A37" s="21">
        <f t="shared" si="0"/>
        <v>36</v>
      </c>
      <c r="B37" s="8" t="str">
        <f>'BIG EAST MINI MEETS'!BL38</f>
        <v>Mitch Meeuwsen</v>
      </c>
      <c r="C37" s="8" t="str">
        <f>'BIG EAST MINI MEETS'!BM38</f>
        <v>OZ</v>
      </c>
      <c r="D37" s="20">
        <f>'BIG EAST MINI MEETS'!BN38</f>
        <v>46</v>
      </c>
      <c r="E37" s="20">
        <f>'BIG EAST MINI MEETS'!BO38</f>
        <v>45.50277901430843</v>
      </c>
      <c r="F37" s="20">
        <f>'BIG EAST MINI MEETS'!BP38</f>
        <v>0.5800000000000001</v>
      </c>
      <c r="G37" s="12"/>
      <c r="H37" s="17"/>
      <c r="I37" s="6"/>
      <c r="J37" s="6"/>
      <c r="K37" s="7"/>
      <c r="L37" s="4"/>
    </row>
    <row r="38" spans="1:12" s="15" customFormat="1" ht="15" customHeight="1">
      <c r="A38" s="21">
        <f t="shared" si="0"/>
        <v>37</v>
      </c>
      <c r="B38" s="8" t="str">
        <f>'BIG EAST MINI MEETS'!BL92</f>
        <v>Jacob Brunner</v>
      </c>
      <c r="C38" s="8" t="str">
        <f>'BIG EAST MINI MEETS'!BM92</f>
        <v>HG</v>
      </c>
      <c r="D38" s="20">
        <f>'BIG EAST MINI MEETS'!BN92</f>
        <v>45.4</v>
      </c>
      <c r="E38" s="20">
        <f>'BIG EAST MINI MEETS'!BO92</f>
        <v>45.561252059308075</v>
      </c>
      <c r="F38" s="20">
        <f>'BIG EAST MINI MEETS'!BP92</f>
        <v>0.25</v>
      </c>
      <c r="G38" s="12"/>
      <c r="H38" s="17"/>
      <c r="I38" s="6"/>
      <c r="J38" s="6"/>
      <c r="K38" s="7"/>
      <c r="L38" s="4"/>
    </row>
    <row r="39" spans="1:12" s="15" customFormat="1" ht="15" customHeight="1">
      <c r="A39" s="21">
        <f t="shared" si="0"/>
        <v>38</v>
      </c>
      <c r="B39" s="8" t="str">
        <f>'BIG EAST MINI MEETS'!BL31</f>
        <v>ZacDulmes</v>
      </c>
      <c r="C39" s="8" t="str">
        <f>'BIG EAST MINI MEETS'!BM31</f>
        <v>OO</v>
      </c>
      <c r="D39" s="20">
        <f>'BIG EAST MINI MEETS'!BN31</f>
        <v>49</v>
      </c>
      <c r="E39" s="20">
        <f>'BIG EAST MINI MEETS'!BO31</f>
        <v>48.08974244833068</v>
      </c>
      <c r="F39" s="20">
        <f>'BIG EAST MINI MEETS'!BP31</f>
        <v>0.25</v>
      </c>
      <c r="G39" s="12"/>
      <c r="H39" s="17"/>
      <c r="I39" s="6"/>
      <c r="J39" s="6"/>
      <c r="K39" s="7"/>
      <c r="L39" s="4"/>
    </row>
    <row r="40" spans="1:12" s="15" customFormat="1" ht="15" customHeight="1">
      <c r="A40" s="21">
        <f t="shared" si="0"/>
        <v>39</v>
      </c>
      <c r="B40" s="8" t="str">
        <f>'BIG EAST MINI MEETS'!BL72</f>
        <v>Michael Alsum</v>
      </c>
      <c r="C40" s="8" t="str">
        <f>'BIG EAST MINI MEETS'!BM72</f>
        <v>SC</v>
      </c>
      <c r="D40" s="20">
        <f>'BIG EAST MINI MEETS'!BN72</f>
        <v>51</v>
      </c>
      <c r="E40" s="20">
        <f>'BIG EAST MINI MEETS'!BO72</f>
        <v>49.81438473767886</v>
      </c>
      <c r="F40" s="20">
        <f>'BIG EAST MINI MEETS'!BP72</f>
      </c>
      <c r="G40" s="12"/>
      <c r="H40" s="17"/>
      <c r="I40" s="6"/>
      <c r="J40" s="6"/>
      <c r="K40" s="7"/>
      <c r="L40" s="4"/>
    </row>
    <row r="41" spans="1:12" s="15" customFormat="1" ht="15" customHeight="1">
      <c r="A41" s="21">
        <f t="shared" si="0"/>
        <v>40</v>
      </c>
      <c r="B41" s="8" t="str">
        <f>'BIG EAST MINI MEETS'!BL62</f>
        <v>Alex Phillips</v>
      </c>
      <c r="C41" s="8" t="str">
        <f>'BIG EAST MINI MEETS'!BM62</f>
        <v>SL</v>
      </c>
      <c r="D41" s="20">
        <f>'BIG EAST MINI MEETS'!BN62</f>
        <v>46.2</v>
      </c>
      <c r="E41" s="20">
        <f>'BIG EAST MINI MEETS'!BO62</f>
        <v>45.675243243243244</v>
      </c>
      <c r="F41" s="20">
        <f>'BIG EAST MINI MEETS'!BP62</f>
      </c>
      <c r="G41" s="12"/>
      <c r="H41" s="17"/>
      <c r="I41" s="6"/>
      <c r="J41" s="6"/>
      <c r="K41" s="7"/>
      <c r="L41" s="4"/>
    </row>
    <row r="42" spans="1:12" s="15" customFormat="1" ht="15" customHeight="1">
      <c r="A42" s="21">
        <f t="shared" si="0"/>
        <v>41</v>
      </c>
      <c r="B42" s="8" t="str">
        <f>'BIG EAST MINI MEETS'!BL70</f>
        <v>Noah Hendrikse</v>
      </c>
      <c r="C42" s="8" t="str">
        <f>'BIG EAST MINI MEETS'!BM70</f>
        <v>SC</v>
      </c>
      <c r="D42" s="20">
        <f>'BIG EAST MINI MEETS'!BN70</f>
        <v>46.666666666666664</v>
      </c>
      <c r="E42" s="20">
        <f>'BIG EAST MINI MEETS'!BO70</f>
        <v>46.077659777424486</v>
      </c>
      <c r="F42" s="20">
        <f>'BIG EAST MINI MEETS'!BP70</f>
      </c>
      <c r="G42" s="12"/>
      <c r="H42" s="17"/>
      <c r="I42" s="6"/>
      <c r="J42" s="6"/>
      <c r="K42" s="7"/>
      <c r="L42" s="4"/>
    </row>
    <row r="43" spans="1:12" s="15" customFormat="1" ht="15" customHeight="1">
      <c r="A43" s="21">
        <f t="shared" si="0"/>
        <v>42</v>
      </c>
      <c r="B43" s="8" t="str">
        <f>'BIG EAST MINI MEETS'!BL71</f>
        <v>Jacob Stecker</v>
      </c>
      <c r="C43" s="8" t="str">
        <f>'BIG EAST MINI MEETS'!BM71</f>
        <v>SC</v>
      </c>
      <c r="D43" s="20">
        <f>'BIG EAST MINI MEETS'!BN71</f>
        <v>45.57142857142857</v>
      </c>
      <c r="E43" s="20">
        <f>'BIG EAST MINI MEETS'!BO71</f>
        <v>45.1332128094481</v>
      </c>
      <c r="F43" s="20">
        <f>'BIG EAST MINI MEETS'!BP71</f>
      </c>
      <c r="G43" s="12"/>
      <c r="H43" s="17"/>
      <c r="I43" s="6"/>
      <c r="J43" s="6"/>
      <c r="K43" s="7"/>
      <c r="L43" s="4"/>
    </row>
    <row r="44" spans="1:12" s="15" customFormat="1" ht="15" customHeight="1">
      <c r="A44" s="21">
        <f t="shared" si="0"/>
        <v>43</v>
      </c>
      <c r="B44" s="8" t="str">
        <f>'BIG EAST MINI MEETS'!BL50</f>
        <v>Helton Vandenbush</v>
      </c>
      <c r="C44" s="8" t="str">
        <f>'BIG EAST MINI MEETS'!BM50</f>
        <v>RL</v>
      </c>
      <c r="D44" s="20">
        <f>'BIG EAST MINI MEETS'!BN50</f>
        <v>48.5</v>
      </c>
      <c r="E44" s="20">
        <f>'BIG EAST MINI MEETS'!BO50</f>
        <v>47.65858187599365</v>
      </c>
      <c r="F44" s="20">
        <f>'BIG EAST MINI MEETS'!BP50</f>
      </c>
      <c r="G44" s="12"/>
      <c r="H44" s="17"/>
      <c r="I44" s="6"/>
      <c r="J44" s="6"/>
      <c r="K44" s="7"/>
      <c r="L44" s="4"/>
    </row>
    <row r="45" spans="1:12" s="15" customFormat="1" ht="15" customHeight="1">
      <c r="A45" s="21">
        <f t="shared" si="0"/>
        <v>44</v>
      </c>
      <c r="B45" s="8" t="str">
        <f>'BIG EAST MINI MEETS'!BL121</f>
        <v>Pat Knapinski</v>
      </c>
      <c r="C45" s="8" t="str">
        <f>'BIG EAST MINI MEETS'!BM121</f>
        <v>SM</v>
      </c>
      <c r="D45" s="20">
        <f>'BIG EAST MINI MEETS'!BN121</f>
        <v>47.5</v>
      </c>
      <c r="E45" s="20">
        <f>'BIG EAST MINI MEETS'!BO121</f>
        <v>47.437759472817135</v>
      </c>
      <c r="F45" s="20">
        <f>'BIG EAST MINI MEETS'!BP121</f>
      </c>
      <c r="G45" s="12"/>
      <c r="H45" s="17"/>
      <c r="I45" s="6"/>
      <c r="J45" s="6"/>
      <c r="K45" s="7"/>
      <c r="L45" s="4"/>
    </row>
    <row r="46" spans="1:12" s="15" customFormat="1" ht="15" customHeight="1">
      <c r="A46" s="21">
        <f t="shared" si="0"/>
        <v>45</v>
      </c>
      <c r="B46" s="8" t="str">
        <f>'BIG EAST MINI MEETS'!BL130</f>
        <v>Ethan Zwiers</v>
      </c>
      <c r="C46" s="8" t="str">
        <f>'BIG EAST MINI MEETS'!BM130</f>
        <v>S-H</v>
      </c>
      <c r="D46" s="20">
        <f>'BIG EAST MINI MEETS'!BN130</f>
        <v>52</v>
      </c>
      <c r="E46" s="20">
        <f>'BIG EAST MINI MEETS'!BO130</f>
        <v>51.45884678747941</v>
      </c>
      <c r="F46" s="20">
        <f>'BIG EAST MINI MEETS'!BP130</f>
      </c>
      <c r="G46" s="12"/>
      <c r="H46" s="17"/>
      <c r="I46" s="6"/>
      <c r="J46" s="6"/>
      <c r="K46" s="7"/>
      <c r="L46" s="4"/>
    </row>
    <row r="47" spans="1:12" s="15" customFormat="1" ht="15" customHeight="1">
      <c r="A47" s="21">
        <f t="shared" si="0"/>
        <v>46</v>
      </c>
      <c r="B47" s="8" t="str">
        <f>'BIG EAST MINI MEETS'!BL51</f>
        <v>Hunker Parker</v>
      </c>
      <c r="C47" s="8" t="str">
        <f>'BIG EAST MINI MEETS'!BM51</f>
        <v>RL</v>
      </c>
      <c r="D47" s="20">
        <f>'BIG EAST MINI MEETS'!BN51</f>
        <v>46.666666666666664</v>
      </c>
      <c r="E47" s="20">
        <f>'BIG EAST MINI MEETS'!BO51</f>
        <v>46.077659777424486</v>
      </c>
      <c r="F47" s="20">
        <f>'BIG EAST MINI MEETS'!BP51</f>
      </c>
      <c r="G47" s="12"/>
      <c r="H47" s="17"/>
      <c r="I47" s="6"/>
      <c r="J47" s="6"/>
      <c r="K47" s="7"/>
      <c r="L47" s="4"/>
    </row>
    <row r="48" spans="1:12" s="15" customFormat="1" ht="15" customHeight="1">
      <c r="A48" s="21">
        <f t="shared" si="0"/>
        <v>47</v>
      </c>
      <c r="B48" s="8" t="str">
        <f>'BIG EAST MINI MEETS'!BL82</f>
        <v>Anthony Klahn</v>
      </c>
      <c r="C48" s="8" t="str">
        <f>'BIG EAST MINI MEETS'!BM82</f>
        <v>EL</v>
      </c>
      <c r="D48" s="20">
        <f>'BIG EAST MINI MEETS'!BN82</f>
        <v>45.285714285714285</v>
      </c>
      <c r="E48" s="20">
        <f>'BIG EAST MINI MEETS'!BO82</f>
        <v>45.459129206872205</v>
      </c>
      <c r="F48" s="20">
        <f>'BIG EAST MINI MEETS'!BP82</f>
      </c>
      <c r="G48" s="12"/>
      <c r="H48" s="17"/>
      <c r="I48" s="6"/>
      <c r="J48" s="6"/>
      <c r="K48" s="7"/>
      <c r="L48" s="4"/>
    </row>
    <row r="49" spans="1:12" s="15" customFormat="1" ht="15" customHeight="1">
      <c r="A49" s="21">
        <f t="shared" si="0"/>
        <v>48</v>
      </c>
      <c r="B49" s="8" t="str">
        <f>'BIG EAST MINI MEETS'!BL100</f>
        <v>Jarod Mueller</v>
      </c>
      <c r="C49" s="8" t="str">
        <f>'BIG EAST MINI MEETS'!BM100</f>
        <v>MI</v>
      </c>
      <c r="D49" s="20">
        <f>'BIG EAST MINI MEETS'!BN100</f>
        <v>51</v>
      </c>
      <c r="E49" s="20">
        <f>'BIG EAST MINI MEETS'!BO100</f>
        <v>50.56527182866557</v>
      </c>
      <c r="F49" s="20">
        <f>'BIG EAST MINI MEETS'!BP100</f>
      </c>
      <c r="G49" s="12"/>
      <c r="H49" s="17"/>
      <c r="I49" s="6"/>
      <c r="J49" s="6"/>
      <c r="K49" s="7"/>
      <c r="L49" s="4"/>
    </row>
    <row r="50" spans="1:12" s="15" customFormat="1" ht="15" customHeight="1">
      <c r="A50" s="21">
        <f t="shared" si="0"/>
        <v>49</v>
      </c>
      <c r="B50" s="8" t="str">
        <f>'BIG EAST MINI MEETS'!BL109</f>
        <v>Nicole Klug</v>
      </c>
      <c r="C50" s="8" t="str">
        <f>'BIG EAST MINI MEETS'!BM109</f>
        <v>RE</v>
      </c>
      <c r="D50" s="20">
        <f>'BIG EAST MINI MEETS'!BN109</f>
        <v>50.57142857142857</v>
      </c>
      <c r="E50" s="20">
        <f>'BIG EAST MINI MEETS'!BO109</f>
        <v>50.18231113203107</v>
      </c>
      <c r="F50" s="20">
        <f>'BIG EAST MINI MEETS'!BP109</f>
      </c>
      <c r="G50" s="12"/>
      <c r="H50" s="17"/>
      <c r="I50" s="6"/>
      <c r="J50" s="6"/>
      <c r="K50" s="7"/>
      <c r="L50" s="4"/>
    </row>
    <row r="51" spans="1:12" s="15" customFormat="1" ht="15" customHeight="1">
      <c r="A51" s="21">
        <f t="shared" si="0"/>
        <v>50</v>
      </c>
      <c r="B51" s="8" t="str">
        <f>'BIG EAST MINI MEETS'!BL9</f>
        <v>Brandon Wieberdink</v>
      </c>
      <c r="C51" s="8" t="str">
        <f>'BIG EAST MINI MEETS'!BM9</f>
        <v>CG</v>
      </c>
      <c r="D51" s="20">
        <f>'BIG EAST MINI MEETS'!BN9</f>
        <v>51</v>
      </c>
      <c r="E51" s="20">
        <f>'BIG EAST MINI MEETS'!BO9</f>
        <v>49.81438473767886</v>
      </c>
      <c r="F51" s="20">
        <f>'BIG EAST MINI MEETS'!BP9</f>
      </c>
      <c r="G51" s="12"/>
      <c r="H51" s="17"/>
      <c r="I51" s="6"/>
      <c r="J51" s="6"/>
      <c r="K51" s="7"/>
      <c r="L51" s="4"/>
    </row>
    <row r="52" spans="1:12" s="15" customFormat="1" ht="15" customHeight="1">
      <c r="A52" s="21">
        <f t="shared" si="0"/>
        <v>51</v>
      </c>
      <c r="B52" s="8" t="str">
        <f>'BIG EAST MINI MEETS'!BL40</f>
        <v>Jack Behrens</v>
      </c>
      <c r="C52" s="8" t="str">
        <f>'BIG EAST MINI MEETS'!BM40</f>
        <v>OZ</v>
      </c>
      <c r="D52" s="20">
        <f>'BIG EAST MINI MEETS'!BN40</f>
        <v>53.142857142857146</v>
      </c>
      <c r="E52" s="20">
        <f>'BIG EAST MINI MEETS'!BO40</f>
        <v>51.66221576198047</v>
      </c>
      <c r="F52" s="20">
        <f>'BIG EAST MINI MEETS'!BP40</f>
      </c>
      <c r="G52" s="12"/>
      <c r="H52" s="17"/>
      <c r="I52" s="6"/>
      <c r="J52" s="6"/>
      <c r="K52" s="7"/>
      <c r="L52" s="4"/>
    </row>
    <row r="53" spans="1:12" s="15" customFormat="1" ht="15" customHeight="1">
      <c r="A53" s="21">
        <f t="shared" si="0"/>
        <v>52</v>
      </c>
      <c r="B53" s="8" t="str">
        <f>'BIG EAST MINI MEETS'!BL49</f>
        <v>Cody Holman</v>
      </c>
      <c r="C53" s="8" t="str">
        <f>'BIG EAST MINI MEETS'!BM49</f>
        <v>RL</v>
      </c>
      <c r="D53" s="20">
        <f>'BIG EAST MINI MEETS'!BN49</f>
        <v>47</v>
      </c>
      <c r="E53" s="20">
        <f>'BIG EAST MINI MEETS'!BO49</f>
        <v>46.365100158982514</v>
      </c>
      <c r="F53" s="20">
        <f>'BIG EAST MINI MEETS'!BP49</f>
      </c>
      <c r="G53" s="12"/>
      <c r="H53" s="17"/>
      <c r="I53" s="6"/>
      <c r="J53" s="6"/>
      <c r="K53" s="7"/>
      <c r="L53" s="4"/>
    </row>
    <row r="54" spans="1:12" s="15" customFormat="1" ht="15" customHeight="1">
      <c r="A54" s="21">
        <f t="shared" si="0"/>
        <v>53</v>
      </c>
      <c r="B54" s="8" t="str">
        <f>'BIG EAST MINI MEETS'!BL112</f>
        <v>Brevin Wendland</v>
      </c>
      <c r="C54" s="8" t="str">
        <f>'BIG EAST MINI MEETS'!BM112</f>
        <v>RE</v>
      </c>
      <c r="D54" s="20">
        <f>'BIG EAST MINI MEETS'!BN112</f>
        <v>52.857142857142854</v>
      </c>
      <c r="E54" s="20">
        <f>'BIG EAST MINI MEETS'!BO112</f>
        <v>52.22476818074841</v>
      </c>
      <c r="F54" s="20">
        <f>'BIG EAST MINI MEETS'!BP112</f>
      </c>
      <c r="G54" s="12"/>
      <c r="H54" s="17"/>
      <c r="I54" s="6"/>
      <c r="J54" s="6"/>
      <c r="K54" s="7"/>
      <c r="L54" s="4"/>
    </row>
    <row r="55" spans="1:12" s="15" customFormat="1" ht="15" customHeight="1">
      <c r="A55" s="21">
        <f t="shared" si="0"/>
        <v>54</v>
      </c>
      <c r="B55" s="8" t="str">
        <f>'BIG EAST MINI MEETS'!BL122</f>
        <v>Tony Jakubek</v>
      </c>
      <c r="C55" s="8" t="str">
        <f>'BIG EAST MINI MEETS'!BM122</f>
        <v>SM</v>
      </c>
      <c r="D55" s="20">
        <f>'BIG EAST MINI MEETS'!BN122</f>
        <v>48.285714285714285</v>
      </c>
      <c r="E55" s="20">
        <f>'BIG EAST MINI MEETS'!BO122</f>
        <v>48.13985408331372</v>
      </c>
      <c r="F55" s="20">
        <f>'BIG EAST MINI MEETS'!BP122</f>
      </c>
      <c r="G55" s="12"/>
      <c r="H55" s="17"/>
      <c r="I55" s="6"/>
      <c r="J55" s="6"/>
      <c r="K55" s="7"/>
      <c r="L55" s="4"/>
    </row>
    <row r="56" spans="1:12" s="15" customFormat="1" ht="15" customHeight="1">
      <c r="A56" s="21">
        <f t="shared" si="0"/>
        <v>55</v>
      </c>
      <c r="B56" s="8" t="str">
        <f>'BIG EAST MINI MEETS'!BL41</f>
        <v>Hayden Neis</v>
      </c>
      <c r="C56" s="8" t="str">
        <f>'BIG EAST MINI MEETS'!BM41</f>
        <v>OZ</v>
      </c>
      <c r="D56" s="20">
        <f>'BIG EAST MINI MEETS'!BN41</f>
        <v>55</v>
      </c>
      <c r="E56" s="20">
        <f>'BIG EAST MINI MEETS'!BO41</f>
        <v>53.2636693163752</v>
      </c>
      <c r="F56" s="20">
        <f>'BIG EAST MINI MEETS'!BP41</f>
      </c>
      <c r="G56" s="12"/>
      <c r="H56" s="17"/>
      <c r="I56" s="6"/>
      <c r="J56" s="6"/>
      <c r="K56" s="7"/>
      <c r="L56" s="4"/>
    </row>
    <row r="57" spans="1:12" s="15" customFormat="1" ht="15" customHeight="1">
      <c r="A57" s="21">
        <f t="shared" si="0"/>
        <v>56</v>
      </c>
      <c r="B57" s="8" t="str">
        <f>'BIG EAST MINI MEETS'!BL128</f>
        <v>Andrew Shimon</v>
      </c>
      <c r="C57" s="8" t="str">
        <f>'BIG EAST MINI MEETS'!BM128</f>
        <v>S-H</v>
      </c>
      <c r="D57" s="20">
        <f>'BIG EAST MINI MEETS'!BN128</f>
        <v>51.8</v>
      </c>
      <c r="E57" s="20">
        <f>'BIG EAST MINI MEETS'!BO128</f>
        <v>51.28013179571664</v>
      </c>
      <c r="F57" s="20">
        <f>'BIG EAST MINI MEETS'!BP128</f>
      </c>
      <c r="G57" s="12"/>
      <c r="H57" s="17"/>
      <c r="I57" s="6"/>
      <c r="J57" s="6"/>
      <c r="K57" s="7"/>
      <c r="L57" s="4"/>
    </row>
    <row r="58" spans="1:12" s="15" customFormat="1" ht="15" customHeight="1">
      <c r="A58" s="21">
        <f t="shared" si="0"/>
        <v>57</v>
      </c>
      <c r="B58" s="8" t="str">
        <f>'BIG EAST MINI MEETS'!BL8</f>
        <v>Sebastian Brock</v>
      </c>
      <c r="C58" s="8" t="str">
        <f>'BIG EAST MINI MEETS'!BM8</f>
        <v>CG</v>
      </c>
      <c r="D58" s="20">
        <f>'BIG EAST MINI MEETS'!BN8</f>
        <v>51.57142857142857</v>
      </c>
      <c r="E58" s="20">
        <f>'BIG EAST MINI MEETS'!BO8</f>
        <v>50.30713967749262</v>
      </c>
      <c r="F58" s="20">
        <f>'BIG EAST MINI MEETS'!BP8</f>
      </c>
      <c r="G58" s="12"/>
      <c r="H58" s="17"/>
      <c r="I58" s="6"/>
      <c r="J58" s="6"/>
      <c r="K58" s="7"/>
      <c r="L58" s="4"/>
    </row>
    <row r="59" spans="1:12" s="15" customFormat="1" ht="15" customHeight="1">
      <c r="A59" s="21">
        <f t="shared" si="0"/>
        <v>58</v>
      </c>
      <c r="B59" s="8" t="str">
        <f>'BIG EAST MINI MEETS'!BL10</f>
        <v>Colin Kettenhoven</v>
      </c>
      <c r="C59" s="8" t="str">
        <f>'BIG EAST MINI MEETS'!BM10</f>
        <v>CG</v>
      </c>
      <c r="D59" s="20">
        <f>'BIG EAST MINI MEETS'!BN10</f>
        <v>56.5</v>
      </c>
      <c r="E59" s="20">
        <f>'BIG EAST MINI MEETS'!BO10</f>
        <v>54.55715103338633</v>
      </c>
      <c r="F59" s="20">
        <f>'BIG EAST MINI MEETS'!BP10</f>
      </c>
      <c r="G59" s="12"/>
      <c r="H59" s="17"/>
      <c r="I59" s="6"/>
      <c r="J59" s="6"/>
      <c r="K59" s="7"/>
      <c r="L59" s="4"/>
    </row>
    <row r="60" spans="1:12" s="15" customFormat="1" ht="15" customHeight="1">
      <c r="A60" s="21">
        <f t="shared" si="0"/>
        <v>59</v>
      </c>
      <c r="B60" s="8" t="str">
        <f>'BIG EAST MINI MEETS'!BL131</f>
        <v>Spencer Lamers</v>
      </c>
      <c r="C60" s="8" t="str">
        <f>'BIG EAST MINI MEETS'!BM131</f>
        <v>S-H</v>
      </c>
      <c r="D60" s="20">
        <f>'BIG EAST MINI MEETS'!BN131</f>
        <v>55.8</v>
      </c>
      <c r="E60" s="20">
        <f>'BIG EAST MINI MEETS'!BO131</f>
        <v>54.854431630971995</v>
      </c>
      <c r="F60" s="20">
        <f>'BIG EAST MINI MEETS'!BP131</f>
      </c>
      <c r="G60" s="12"/>
      <c r="H60" s="17"/>
      <c r="I60" s="6"/>
      <c r="J60" s="6"/>
      <c r="K60" s="7"/>
      <c r="L60" s="4"/>
    </row>
    <row r="61" spans="1:12" s="15" customFormat="1" ht="15" customHeight="1">
      <c r="A61" s="21">
        <f t="shared" si="0"/>
        <v>60</v>
      </c>
      <c r="B61" s="8" t="str">
        <f>'BIG EAST MINI MEETS'!BL11</f>
        <v>Ben Michaels</v>
      </c>
      <c r="C61" s="8" t="str">
        <f>'BIG EAST MINI MEETS'!BM11</f>
        <v>CG</v>
      </c>
      <c r="D61" s="20">
        <f>'BIG EAST MINI MEETS'!BN11</f>
        <v>58.666666666666664</v>
      </c>
      <c r="E61" s="20">
        <f>'BIG EAST MINI MEETS'!BO11</f>
        <v>56.425513513513515</v>
      </c>
      <c r="F61" s="20">
        <f>'BIG EAST MINI MEETS'!BP11</f>
      </c>
      <c r="G61" s="12"/>
      <c r="H61" s="17"/>
      <c r="I61" s="6"/>
      <c r="J61" s="6"/>
      <c r="K61" s="7"/>
      <c r="L61" s="4"/>
    </row>
    <row r="62" spans="1:12" s="15" customFormat="1" ht="15" customHeight="1">
      <c r="A62" s="21">
        <f t="shared" si="0"/>
        <v>61</v>
      </c>
      <c r="B62" s="8" t="str">
        <f>'BIG EAST MINI MEETS'!BL101</f>
        <v>Josh Ratajczak</v>
      </c>
      <c r="C62" s="8" t="str">
        <f>'BIG EAST MINI MEETS'!BM101</f>
        <v>MI</v>
      </c>
      <c r="D62" s="20">
        <f>'BIG EAST MINI MEETS'!BN101</f>
        <v>50.57142857142857</v>
      </c>
      <c r="E62" s="20">
        <f>'BIG EAST MINI MEETS'!BO101</f>
        <v>50.18231113203107</v>
      </c>
      <c r="F62" s="20">
        <f>'BIG EAST MINI MEETS'!BP101</f>
      </c>
      <c r="G62" s="12"/>
      <c r="H62" s="17"/>
      <c r="I62" s="6"/>
      <c r="J62" s="6"/>
      <c r="K62" s="7"/>
      <c r="L62" s="4"/>
    </row>
    <row r="63" spans="1:12" s="15" customFormat="1" ht="15" customHeight="1">
      <c r="A63" s="21">
        <f t="shared" si="0"/>
        <v>62</v>
      </c>
      <c r="B63" s="8" t="str">
        <f>'BIG EAST MINI MEETS'!BL12</f>
        <v>Sam Wolf</v>
      </c>
      <c r="C63" s="8" t="str">
        <f>'BIG EAST MINI MEETS'!BM12</f>
        <v>CG</v>
      </c>
      <c r="D63" s="20">
        <f>'BIG EAST MINI MEETS'!BN12</f>
        <v>61</v>
      </c>
      <c r="E63" s="20">
        <f>'BIG EAST MINI MEETS'!BO12</f>
        <v>58.43759618441972</v>
      </c>
      <c r="F63" s="20">
        <f>'BIG EAST MINI MEETS'!BP12</f>
      </c>
      <c r="G63" s="12"/>
      <c r="H63" s="17"/>
      <c r="I63" s="6"/>
      <c r="J63" s="6"/>
      <c r="K63" s="7"/>
      <c r="L63" s="4"/>
    </row>
    <row r="64" spans="1:12" s="15" customFormat="1" ht="15" customHeight="1">
      <c r="A64" s="21">
        <f t="shared" si="0"/>
        <v>63</v>
      </c>
      <c r="B64" s="8" t="str">
        <f>'BIG EAST MINI MEETS'!BL102</f>
        <v>Nick Bartz</v>
      </c>
      <c r="C64" s="8" t="str">
        <f>'BIG EAST MINI MEETS'!BM102</f>
        <v>MI</v>
      </c>
      <c r="D64" s="20">
        <f>'BIG EAST MINI MEETS'!BN102</f>
        <v>57.285714285714285</v>
      </c>
      <c r="E64" s="20">
        <f>'BIG EAST MINI MEETS'!BO102</f>
        <v>56.18202871263827</v>
      </c>
      <c r="F64" s="20">
        <f>'BIG EAST MINI MEETS'!BP102</f>
      </c>
      <c r="G64" s="12"/>
      <c r="H64" s="17"/>
      <c r="I64" s="6"/>
      <c r="J64" s="6"/>
      <c r="K64" s="7"/>
      <c r="L64" s="4"/>
    </row>
    <row r="65" spans="1:12" s="15" customFormat="1" ht="15" customHeight="1">
      <c r="A65" s="21">
        <f t="shared" si="0"/>
        <v>64</v>
      </c>
      <c r="B65" s="8" t="str">
        <f>'BIG EAST MINI MEETS'!BL129</f>
        <v>Peter Birshbach</v>
      </c>
      <c r="C65" s="8" t="str">
        <f>'BIG EAST MINI MEETS'!BM129</f>
        <v>S-H</v>
      </c>
      <c r="D65" s="20">
        <f>'BIG EAST MINI MEETS'!BN129</f>
        <v>53</v>
      </c>
      <c r="E65" s="20">
        <f>'BIG EAST MINI MEETS'!BO129</f>
        <v>52.352421746293246</v>
      </c>
      <c r="F65" s="20">
        <f>'BIG EAST MINI MEETS'!BP129</f>
      </c>
      <c r="G65" s="12"/>
      <c r="H65" s="17"/>
      <c r="I65" s="6"/>
      <c r="J65" s="6"/>
      <c r="K65" s="7"/>
      <c r="L65" s="4"/>
    </row>
    <row r="66" spans="1:12" s="15" customFormat="1" ht="15" customHeight="1">
      <c r="A66" s="21">
        <f t="shared" si="0"/>
        <v>65</v>
      </c>
      <c r="B66" s="8" t="str">
        <f>'BIG EAST MINI MEETS'!BL110</f>
        <v>Evan Vaughn</v>
      </c>
      <c r="C66" s="8" t="str">
        <f>'BIG EAST MINI MEETS'!BM110</f>
        <v>RE</v>
      </c>
      <c r="D66" s="20">
        <f>'BIG EAST MINI MEETS'!BN110</f>
        <v>55.333333333333336</v>
      </c>
      <c r="E66" s="20">
        <f>'BIG EAST MINI MEETS'!BO110</f>
        <v>54.43742998352554</v>
      </c>
      <c r="F66" s="20">
        <f>'BIG EAST MINI MEETS'!BP110</f>
      </c>
      <c r="G66" s="12"/>
      <c r="H66" s="17"/>
      <c r="I66" s="6"/>
      <c r="J66" s="6"/>
      <c r="K66" s="7"/>
      <c r="L66" s="4"/>
    </row>
    <row r="67" spans="1:12" s="15" customFormat="1" ht="15" customHeight="1">
      <c r="A67" s="21">
        <f t="shared" si="0"/>
        <v>66</v>
      </c>
      <c r="B67" s="8" t="str">
        <f>'BIG EAST MINI MEETS'!BL111</f>
        <v>Logan Dietrich</v>
      </c>
      <c r="C67" s="8" t="str">
        <f>'BIG EAST MINI MEETS'!BM111</f>
        <v>RE</v>
      </c>
      <c r="D67" s="20">
        <f>'BIG EAST MINI MEETS'!BN111</f>
        <v>54.285714285714285</v>
      </c>
      <c r="E67" s="20">
        <f>'BIG EAST MINI MEETS'!BO111</f>
        <v>53.501303836196755</v>
      </c>
      <c r="F67" s="20">
        <f>'BIG EAST MINI MEETS'!BP111</f>
      </c>
      <c r="G67" s="12"/>
      <c r="H67" s="17"/>
      <c r="I67" s="6"/>
      <c r="J67" s="6"/>
      <c r="K67" s="7"/>
      <c r="L67" s="4"/>
    </row>
    <row r="68" spans="1:12" s="15" customFormat="1" ht="15" customHeight="1">
      <c r="A68" s="21">
        <f aca="true" t="shared" si="1" ref="A68:A131">A67+1</f>
        <v>67</v>
      </c>
      <c r="B68" s="8" t="str">
        <f>'BIG EAST MINI MEETS'!BL132</f>
        <v>Manuel Sheahan</v>
      </c>
      <c r="C68" s="8" t="str">
        <f>'BIG EAST MINI MEETS'!BM132</f>
        <v>S-H</v>
      </c>
      <c r="D68" s="20">
        <f>'BIG EAST MINI MEETS'!BN132</f>
        <v>72</v>
      </c>
      <c r="E68" s="20">
        <f>'BIG EAST MINI MEETS'!BO132</f>
        <v>69.33034596375617</v>
      </c>
      <c r="F68" s="20">
        <f>'BIG EAST MINI MEETS'!BP132</f>
      </c>
      <c r="G68" s="12"/>
      <c r="H68" s="17"/>
      <c r="I68" s="6"/>
      <c r="J68" s="6"/>
      <c r="K68" s="7"/>
      <c r="L68" s="4"/>
    </row>
    <row r="69" spans="1:12" s="15" customFormat="1" ht="15" customHeight="1">
      <c r="A69" s="21">
        <f t="shared" si="1"/>
        <v>68</v>
      </c>
      <c r="B69" s="8" t="str">
        <f>'BIG EAST MINI MEETS'!BL42</f>
        <v>Chase Kraus</v>
      </c>
      <c r="C69" s="8" t="str">
        <f>'BIG EAST MINI MEETS'!BM42</f>
        <v>OZ</v>
      </c>
      <c r="D69" s="20">
        <f>'BIG EAST MINI MEETS'!BN42</f>
        <v>80</v>
      </c>
      <c r="E69" s="20">
        <f>'BIG EAST MINI MEETS'!BO42</f>
        <v>74.82169793322734</v>
      </c>
      <c r="F69" s="20">
        <f>'BIG EAST MINI MEETS'!BP42</f>
      </c>
      <c r="G69" s="12"/>
      <c r="H69" s="17"/>
      <c r="I69" s="6"/>
      <c r="J69" s="6"/>
      <c r="K69" s="7"/>
      <c r="L69" s="4"/>
    </row>
    <row r="70" spans="1:12" s="15" customFormat="1" ht="15" customHeight="1">
      <c r="A70" s="21">
        <f t="shared" si="1"/>
        <v>69</v>
      </c>
      <c r="B70" s="8" t="str">
        <f>'BIG EAST MINI MEETS'!BL13</f>
        <v>Teddy Jurgilanis</v>
      </c>
      <c r="C70" s="8" t="str">
        <f>'BIG EAST MINI MEETS'!BM13</f>
        <v>CG</v>
      </c>
      <c r="D70" s="20">
        <f>'BIG EAST MINI MEETS'!BN13</f>
        <v>69</v>
      </c>
      <c r="E70" s="20">
        <f>'BIG EAST MINI MEETS'!BO13</f>
        <v>65.3361653418124</v>
      </c>
      <c r="F70" s="20">
        <f>'BIG EAST MINI MEETS'!BP13</f>
      </c>
      <c r="G70" s="12"/>
      <c r="H70" s="17"/>
      <c r="I70" s="6"/>
      <c r="J70" s="6"/>
      <c r="K70" s="7"/>
      <c r="L70" s="4"/>
    </row>
    <row r="71" spans="1:12" s="15" customFormat="1" ht="15" customHeight="1">
      <c r="A71" s="21">
        <f t="shared" si="1"/>
        <v>70</v>
      </c>
      <c r="B71" s="8" t="str">
        <f>'BIG EAST MINI MEETS'!BL14</f>
        <v>Hunter Prinsen/Tayler Holzberger</v>
      </c>
      <c r="C71" s="8" t="str">
        <f>'BIG EAST MINI MEETS'!BM14</f>
        <v>CG</v>
      </c>
      <c r="D71" s="20">
        <f>'BIG EAST MINI MEETS'!BN14</f>
        <v>59.8</v>
      </c>
      <c r="E71" s="20">
        <f>'BIG EAST MINI MEETS'!BO14</f>
        <v>57.40281081081081</v>
      </c>
      <c r="F71" s="20">
        <f>'BIG EAST MINI MEETS'!BP14</f>
      </c>
      <c r="G71" s="12"/>
      <c r="H71" s="17"/>
      <c r="I71" s="6"/>
      <c r="J71" s="6"/>
      <c r="K71" s="7"/>
      <c r="L71" s="4"/>
    </row>
    <row r="72" spans="1:12" s="15" customFormat="1" ht="15" customHeight="1">
      <c r="A72" s="21">
        <f t="shared" si="1"/>
        <v>71</v>
      </c>
      <c r="B72" s="8" t="str">
        <f>'BIG EAST MINI MEETS'!BL15</f>
        <v>Tyler Falk</v>
      </c>
      <c r="C72" s="8" t="str">
        <f>'BIG EAST MINI MEETS'!BM15</f>
        <v>CG</v>
      </c>
      <c r="D72" s="20">
        <f>'BIG EAST MINI MEETS'!BN15</f>
        <v>72</v>
      </c>
      <c r="E72" s="20">
        <f>'BIG EAST MINI MEETS'!BO15</f>
        <v>67.92312877583466</v>
      </c>
      <c r="F72" s="20">
        <f>'BIG EAST MINI MEETS'!BP15</f>
      </c>
      <c r="G72" s="12"/>
      <c r="H72" s="17"/>
      <c r="I72" s="6"/>
      <c r="J72" s="6"/>
      <c r="K72" s="7"/>
      <c r="L72" s="4"/>
    </row>
    <row r="73" spans="1:12" ht="15.75">
      <c r="A73" s="21">
        <f t="shared" si="1"/>
        <v>72</v>
      </c>
      <c r="B73" s="8" t="str">
        <f>'BIG EAST MINI MEETS'!BL16</f>
        <v>Abigail Lavey</v>
      </c>
      <c r="C73" s="8" t="str">
        <f>'BIG EAST MINI MEETS'!BM16</f>
        <v>CG</v>
      </c>
      <c r="D73" s="20">
        <f>'BIG EAST MINI MEETS'!BN16</f>
        <v>68</v>
      </c>
      <c r="E73" s="20">
        <f>'BIG EAST MINI MEETS'!BO16</f>
        <v>64.47384419713832</v>
      </c>
      <c r="F73" s="20">
        <f>'BIG EAST MINI MEETS'!BP16</f>
      </c>
      <c r="G73" s="12"/>
      <c r="H73" s="17"/>
      <c r="I73" s="6"/>
      <c r="J73" s="6"/>
      <c r="K73" s="7"/>
      <c r="L73" s="4"/>
    </row>
    <row r="74" spans="1:12" ht="15.75">
      <c r="A74" s="21">
        <f t="shared" si="1"/>
        <v>73</v>
      </c>
      <c r="B74" s="8" t="str">
        <f>'BIG EAST MINI MEETS'!BL17</f>
        <v>Nick Spredemann</v>
      </c>
      <c r="C74" s="8" t="str">
        <f>'BIG EAST MINI MEETS'!BM17</f>
        <v>CG</v>
      </c>
      <c r="D74" s="20">
        <f>'BIG EAST MINI MEETS'!BN17</f>
        <v>75</v>
      </c>
      <c r="E74" s="20">
        <f>'BIG EAST MINI MEETS'!BO17</f>
        <v>70.51009220985691</v>
      </c>
      <c r="F74" s="20">
        <f>'BIG EAST MINI MEETS'!BP17</f>
      </c>
      <c r="G74" s="12"/>
      <c r="H74" s="17"/>
      <c r="I74" s="6"/>
      <c r="J74" s="6"/>
      <c r="K74" s="7"/>
      <c r="L74" s="4"/>
    </row>
    <row r="75" spans="1:12" ht="15.75">
      <c r="A75" s="21">
        <f t="shared" si="1"/>
        <v>74</v>
      </c>
      <c r="B75" s="8" t="str">
        <f>'BIG EAST MINI MEETS'!BL23</f>
        <v>Jack Cassady</v>
      </c>
      <c r="C75" s="8" t="str">
        <f>'BIG EAST MINI MEETS'!BM23</f>
        <v>KO</v>
      </c>
      <c r="D75" s="20">
        <f>'BIG EAST MINI MEETS'!BN23</f>
        <v>47</v>
      </c>
      <c r="E75" s="20">
        <f>'BIG EAST MINI MEETS'!BO23</f>
        <v>46.365100158982514</v>
      </c>
      <c r="F75" s="20">
        <f>'BIG EAST MINI MEETS'!BP23</f>
      </c>
      <c r="G75" s="12"/>
      <c r="H75" s="17"/>
      <c r="I75" s="6"/>
      <c r="J75" s="6"/>
      <c r="K75" s="7"/>
      <c r="L75" s="4"/>
    </row>
    <row r="76" spans="1:12" ht="15.75">
      <c r="A76" s="21">
        <f t="shared" si="1"/>
        <v>75</v>
      </c>
      <c r="B76" s="8" t="str">
        <f>'BIG EAST MINI MEETS'!BL24</f>
        <v>Ben Yurk</v>
      </c>
      <c r="C76" s="8" t="str">
        <f>'BIG EAST MINI MEETS'!BM24</f>
        <v>KO</v>
      </c>
      <c r="D76" s="20">
        <f>'BIG EAST MINI MEETS'!BN24</f>
      </c>
      <c r="E76" s="20">
        <f>'BIG EAST MINI MEETS'!BO24</f>
      </c>
      <c r="F76" s="20">
        <f>'BIG EAST MINI MEETS'!BP24</f>
      </c>
      <c r="G76" s="12"/>
      <c r="H76" s="17"/>
      <c r="I76" s="6"/>
      <c r="J76" s="6"/>
      <c r="K76" s="7"/>
      <c r="L76" s="4"/>
    </row>
    <row r="77" spans="1:12" ht="15.75">
      <c r="A77" s="21">
        <f t="shared" si="1"/>
        <v>76</v>
      </c>
      <c r="B77" s="8" t="str">
        <f>'BIG EAST MINI MEETS'!BL25</f>
        <v>Hank Biznek</v>
      </c>
      <c r="C77" s="8" t="str">
        <f>'BIG EAST MINI MEETS'!BM25</f>
        <v>KO</v>
      </c>
      <c r="D77" s="20">
        <f>'BIG EAST MINI MEETS'!BN25</f>
      </c>
      <c r="E77" s="20">
        <f>'BIG EAST MINI MEETS'!BO25</f>
      </c>
      <c r="F77" s="20">
        <f>'BIG EAST MINI MEETS'!BP25</f>
      </c>
      <c r="G77" s="12"/>
      <c r="H77" s="17"/>
      <c r="I77" s="6"/>
      <c r="J77" s="6"/>
      <c r="K77" s="7"/>
      <c r="L77" s="4"/>
    </row>
    <row r="78" spans="1:12" ht="15.75">
      <c r="A78" s="21">
        <f t="shared" si="1"/>
        <v>77</v>
      </c>
      <c r="B78" s="8">
        <f>'BIG EAST MINI MEETS'!BL26</f>
      </c>
      <c r="C78" s="8" t="str">
        <f>'BIG EAST MINI MEETS'!BM26</f>
        <v>KO</v>
      </c>
      <c r="D78" s="20">
        <f>'BIG EAST MINI MEETS'!BN26</f>
      </c>
      <c r="E78" s="20">
        <f>'BIG EAST MINI MEETS'!BO26</f>
      </c>
      <c r="F78" s="20">
        <f>'BIG EAST MINI MEETS'!BP26</f>
      </c>
      <c r="G78" s="12"/>
      <c r="H78" s="17"/>
      <c r="I78" s="6"/>
      <c r="J78" s="6"/>
      <c r="K78" s="7"/>
      <c r="L78" s="4"/>
    </row>
    <row r="79" spans="1:12" ht="15.75">
      <c r="A79" s="21">
        <f t="shared" si="1"/>
        <v>78</v>
      </c>
      <c r="B79" s="8">
        <f>'BIG EAST MINI MEETS'!BL27</f>
      </c>
      <c r="C79" s="8" t="str">
        <f>'BIG EAST MINI MEETS'!BM27</f>
        <v>KO</v>
      </c>
      <c r="D79" s="20">
        <f>'BIG EAST MINI MEETS'!BN27</f>
      </c>
      <c r="E79" s="20">
        <f>'BIG EAST MINI MEETS'!BO27</f>
      </c>
      <c r="F79" s="20">
        <f>'BIG EAST MINI MEETS'!BP27</f>
      </c>
      <c r="G79" s="12"/>
      <c r="H79" s="17"/>
      <c r="I79" s="6"/>
      <c r="J79" s="6"/>
      <c r="K79" s="7"/>
      <c r="L79" s="4"/>
    </row>
    <row r="80" spans="1:12" ht="15.75">
      <c r="A80" s="21">
        <f t="shared" si="1"/>
        <v>79</v>
      </c>
      <c r="B80" s="8">
        <f>'BIG EAST MINI MEETS'!BL33</f>
      </c>
      <c r="C80" s="8" t="str">
        <f>'BIG EAST MINI MEETS'!BM33</f>
        <v>OO</v>
      </c>
      <c r="D80" s="20">
        <f>'BIG EAST MINI MEETS'!BN33</f>
      </c>
      <c r="E80" s="20">
        <f>'BIG EAST MINI MEETS'!BO33</f>
      </c>
      <c r="F80" s="20">
        <f>'BIG EAST MINI MEETS'!BP33</f>
      </c>
      <c r="G80" s="12"/>
      <c r="H80" s="17"/>
      <c r="I80" s="6"/>
      <c r="J80" s="6"/>
      <c r="K80" s="7"/>
      <c r="L80" s="4"/>
    </row>
    <row r="81" spans="1:12" ht="15.75">
      <c r="A81" s="21">
        <f t="shared" si="1"/>
        <v>80</v>
      </c>
      <c r="B81" s="8">
        <f>'BIG EAST MINI MEETS'!BL34</f>
      </c>
      <c r="C81" s="8" t="str">
        <f>'BIG EAST MINI MEETS'!BM34</f>
        <v>OO</v>
      </c>
      <c r="D81" s="20">
        <f>'BIG EAST MINI MEETS'!BN34</f>
      </c>
      <c r="E81" s="20">
        <f>'BIG EAST MINI MEETS'!BO34</f>
      </c>
      <c r="F81" s="20">
        <f>'BIG EAST MINI MEETS'!BP34</f>
      </c>
      <c r="G81" s="12"/>
      <c r="H81" s="17"/>
      <c r="I81" s="6"/>
      <c r="J81" s="6"/>
      <c r="K81" s="7"/>
      <c r="L81" s="4"/>
    </row>
    <row r="82" spans="1:12" ht="15.75">
      <c r="A82" s="21">
        <f t="shared" si="1"/>
        <v>81</v>
      </c>
      <c r="B82" s="8">
        <f>'BIG EAST MINI MEETS'!BL35</f>
      </c>
      <c r="C82" s="8" t="str">
        <f>'BIG EAST MINI MEETS'!BM35</f>
        <v>OO</v>
      </c>
      <c r="D82" s="20">
        <f>'BIG EAST MINI MEETS'!BN35</f>
      </c>
      <c r="E82" s="20">
        <f>'BIG EAST MINI MEETS'!BO35</f>
      </c>
      <c r="F82" s="20">
        <f>'BIG EAST MINI MEETS'!BP35</f>
      </c>
      <c r="G82" s="12"/>
      <c r="H82" s="17"/>
      <c r="I82" s="6"/>
      <c r="J82" s="6"/>
      <c r="K82" s="7"/>
      <c r="L82" s="4"/>
    </row>
    <row r="83" spans="1:12" ht="15.75">
      <c r="A83" s="21">
        <f t="shared" si="1"/>
        <v>82</v>
      </c>
      <c r="B83" s="8">
        <f>'BIG EAST MINI MEETS'!BL36</f>
      </c>
      <c r="C83" s="8" t="str">
        <f>'BIG EAST MINI MEETS'!BM36</f>
        <v>OO</v>
      </c>
      <c r="D83" s="20">
        <f>'BIG EAST MINI MEETS'!BN36</f>
      </c>
      <c r="E83" s="20">
        <f>'BIG EAST MINI MEETS'!BO36</f>
      </c>
      <c r="F83" s="20">
        <f>'BIG EAST MINI MEETS'!BP36</f>
      </c>
      <c r="G83" s="12"/>
      <c r="H83" s="17"/>
      <c r="I83" s="6"/>
      <c r="J83" s="6"/>
      <c r="K83" s="7"/>
      <c r="L83" s="4"/>
    </row>
    <row r="84" spans="1:12" ht="15.75">
      <c r="A84" s="21">
        <f t="shared" si="1"/>
        <v>83</v>
      </c>
      <c r="B84" s="8">
        <f>'BIG EAST MINI MEETS'!BL37</f>
      </c>
      <c r="C84" s="8" t="str">
        <f>'BIG EAST MINI MEETS'!BM37</f>
        <v>OO</v>
      </c>
      <c r="D84" s="20">
        <f>'BIG EAST MINI MEETS'!BN37</f>
      </c>
      <c r="E84" s="20">
        <f>'BIG EAST MINI MEETS'!BO37</f>
      </c>
      <c r="F84" s="20">
        <f>'BIG EAST MINI MEETS'!BP37</f>
      </c>
      <c r="G84" s="12"/>
      <c r="H84" s="17"/>
      <c r="I84" s="6"/>
      <c r="J84" s="6"/>
      <c r="K84" s="7"/>
      <c r="L84" s="4"/>
    </row>
    <row r="85" spans="1:12" ht="15.75">
      <c r="A85" s="21">
        <f t="shared" si="1"/>
        <v>84</v>
      </c>
      <c r="B85" s="8" t="str">
        <f>'BIG EAST MINI MEETS'!BL44</f>
        <v>Grant Klas</v>
      </c>
      <c r="C85" s="8" t="str">
        <f>'BIG EAST MINI MEETS'!BM44</f>
        <v>OZ</v>
      </c>
      <c r="D85" s="20">
        <f>'BIG EAST MINI MEETS'!BN44</f>
        <v>46.833333333333336</v>
      </c>
      <c r="E85" s="20">
        <f>'BIG EAST MINI MEETS'!BO44</f>
        <v>46.2213799682035</v>
      </c>
      <c r="F85" s="20">
        <f>'BIG EAST MINI MEETS'!BP44</f>
      </c>
      <c r="G85" s="12"/>
      <c r="H85" s="17"/>
      <c r="I85" s="6"/>
      <c r="J85" s="6"/>
      <c r="K85" s="7"/>
      <c r="L85" s="4"/>
    </row>
    <row r="86" spans="1:12" ht="15.75">
      <c r="A86" s="21">
        <f t="shared" si="1"/>
        <v>85</v>
      </c>
      <c r="B86" s="8">
        <f>'BIG EAST MINI MEETS'!BL45</f>
      </c>
      <c r="C86" s="8" t="str">
        <f>'BIG EAST MINI MEETS'!BM45</f>
        <v>OZ</v>
      </c>
      <c r="D86" s="20">
        <f>'BIG EAST MINI MEETS'!BN45</f>
      </c>
      <c r="E86" s="20">
        <f>'BIG EAST MINI MEETS'!BO45</f>
      </c>
      <c r="F86" s="20">
        <f>'BIG EAST MINI MEETS'!BP45</f>
      </c>
      <c r="G86" s="12"/>
      <c r="H86" s="17"/>
      <c r="I86" s="6"/>
      <c r="J86" s="6"/>
      <c r="K86" s="7"/>
      <c r="L86" s="4"/>
    </row>
    <row r="87" spans="1:12" ht="15.75">
      <c r="A87" s="21">
        <f t="shared" si="1"/>
        <v>86</v>
      </c>
      <c r="B87" s="8">
        <f>'BIG EAST MINI MEETS'!BL46</f>
      </c>
      <c r="C87" s="8" t="str">
        <f>'BIG EAST MINI MEETS'!BM46</f>
        <v>OZ</v>
      </c>
      <c r="D87" s="20">
        <f>'BIG EAST MINI MEETS'!BN46</f>
      </c>
      <c r="E87" s="20">
        <f>'BIG EAST MINI MEETS'!BO46</f>
      </c>
      <c r="F87" s="20">
        <f>'BIG EAST MINI MEETS'!BP46</f>
      </c>
      <c r="G87" s="12"/>
      <c r="H87" s="17"/>
      <c r="I87" s="6"/>
      <c r="J87" s="6"/>
      <c r="K87" s="7"/>
      <c r="L87" s="4"/>
    </row>
    <row r="88" spans="1:12" ht="15.75">
      <c r="A88" s="21">
        <f t="shared" si="1"/>
        <v>87</v>
      </c>
      <c r="B88" s="8">
        <f>'BIG EAST MINI MEETS'!BL47</f>
      </c>
      <c r="C88" s="8" t="str">
        <f>'BIG EAST MINI MEETS'!BM47</f>
        <v>OZ</v>
      </c>
      <c r="D88" s="20">
        <f>'BIG EAST MINI MEETS'!BN47</f>
      </c>
      <c r="E88" s="20">
        <f>'BIG EAST MINI MEETS'!BO47</f>
      </c>
      <c r="F88" s="20">
        <f>'BIG EAST MINI MEETS'!BP47</f>
      </c>
      <c r="G88" s="12"/>
      <c r="H88" s="17"/>
      <c r="I88" s="6"/>
      <c r="J88" s="6"/>
      <c r="K88" s="7"/>
      <c r="L88" s="4"/>
    </row>
    <row r="89" spans="1:12" ht="15.75">
      <c r="A89" s="21">
        <f t="shared" si="1"/>
        <v>88</v>
      </c>
      <c r="B89" s="8" t="str">
        <f>'BIG EAST MINI MEETS'!BL53</f>
        <v>Jared Larson</v>
      </c>
      <c r="C89" s="8" t="str">
        <f>'BIG EAST MINI MEETS'!BM53</f>
        <v>RL</v>
      </c>
      <c r="D89" s="20">
        <f>'BIG EAST MINI MEETS'!BN53</f>
        <v>51</v>
      </c>
      <c r="E89" s="20">
        <f>'BIG EAST MINI MEETS'!BO53</f>
        <v>49.81438473767886</v>
      </c>
      <c r="F89" s="20">
        <f>'BIG EAST MINI MEETS'!BP53</f>
      </c>
      <c r="G89" s="12"/>
      <c r="H89" s="17"/>
      <c r="I89" s="6"/>
      <c r="J89" s="6"/>
      <c r="K89" s="7"/>
      <c r="L89" s="4"/>
    </row>
    <row r="90" spans="1:12" ht="15.75">
      <c r="A90" s="21">
        <f t="shared" si="1"/>
        <v>89</v>
      </c>
      <c r="B90" s="8">
        <f>'BIG EAST MINI MEETS'!BL54</f>
      </c>
      <c r="C90" s="8" t="str">
        <f>'BIG EAST MINI MEETS'!BM54</f>
        <v>RL</v>
      </c>
      <c r="D90" s="20">
        <f>'BIG EAST MINI MEETS'!BN54</f>
      </c>
      <c r="E90" s="20">
        <f>'BIG EAST MINI MEETS'!BO54</f>
      </c>
      <c r="F90" s="20">
        <f>'BIG EAST MINI MEETS'!BP54</f>
      </c>
      <c r="G90" s="12"/>
      <c r="H90" s="17"/>
      <c r="I90" s="6"/>
      <c r="J90" s="6"/>
      <c r="K90" s="7"/>
      <c r="L90" s="4"/>
    </row>
    <row r="91" spans="1:12" ht="15.75">
      <c r="A91" s="21">
        <f t="shared" si="1"/>
        <v>90</v>
      </c>
      <c r="B91" s="8">
        <f>'BIG EAST MINI MEETS'!BL55</f>
      </c>
      <c r="C91" s="8" t="str">
        <f>'BIG EAST MINI MEETS'!BM55</f>
        <v>RL</v>
      </c>
      <c r="D91" s="20">
        <f>'BIG EAST MINI MEETS'!BN55</f>
      </c>
      <c r="E91" s="20">
        <f>'BIG EAST MINI MEETS'!BO55</f>
      </c>
      <c r="F91" s="20">
        <f>'BIG EAST MINI MEETS'!BP55</f>
      </c>
      <c r="G91" s="12"/>
      <c r="H91" s="17"/>
      <c r="I91" s="6"/>
      <c r="J91" s="6"/>
      <c r="K91" s="7"/>
      <c r="L91" s="4"/>
    </row>
    <row r="92" spans="1:12" ht="15.75">
      <c r="A92" s="21">
        <f t="shared" si="1"/>
        <v>91</v>
      </c>
      <c r="B92" s="8">
        <f>'BIG EAST MINI MEETS'!BL56</f>
      </c>
      <c r="C92" s="8" t="str">
        <f>'BIG EAST MINI MEETS'!BM56</f>
        <v>RL</v>
      </c>
      <c r="D92" s="20">
        <f>'BIG EAST MINI MEETS'!BN56</f>
      </c>
      <c r="E92" s="20">
        <f>'BIG EAST MINI MEETS'!BO56</f>
      </c>
      <c r="F92" s="20">
        <f>'BIG EAST MINI MEETS'!BP56</f>
      </c>
      <c r="G92" s="12"/>
      <c r="H92" s="17"/>
      <c r="I92" s="6"/>
      <c r="J92" s="6"/>
      <c r="K92" s="7"/>
      <c r="L92" s="4"/>
    </row>
    <row r="93" spans="1:6" ht="15.75">
      <c r="A93" s="21">
        <f t="shared" si="1"/>
        <v>92</v>
      </c>
      <c r="B93" s="8">
        <f>'BIG EAST MINI MEETS'!BL57</f>
      </c>
      <c r="C93" s="8" t="str">
        <f>'BIG EAST MINI MEETS'!BM57</f>
        <v>RL</v>
      </c>
      <c r="D93" s="20">
        <f>'BIG EAST MINI MEETS'!BN57</f>
      </c>
      <c r="E93" s="20">
        <f>'BIG EAST MINI MEETS'!BO57</f>
      </c>
      <c r="F93" s="20">
        <f>'BIG EAST MINI MEETS'!BP57</f>
      </c>
    </row>
    <row r="94" spans="1:6" ht="15.75">
      <c r="A94" s="21">
        <f t="shared" si="1"/>
        <v>93</v>
      </c>
      <c r="B94" s="8" t="str">
        <f>'BIG EAST MINI MEETS'!BL63</f>
        <v>Emma Egbert</v>
      </c>
      <c r="C94" s="8" t="str">
        <f>'BIG EAST MINI MEETS'!BM63</f>
        <v>SL</v>
      </c>
      <c r="D94" s="20">
        <f>'BIG EAST MINI MEETS'!BN63</f>
        <v>48</v>
      </c>
      <c r="E94" s="20">
        <f>'BIG EAST MINI MEETS'!BO63</f>
        <v>47.2274213036566</v>
      </c>
      <c r="F94" s="20">
        <f>'BIG EAST MINI MEETS'!BP63</f>
      </c>
    </row>
    <row r="95" spans="1:6" ht="15.75">
      <c r="A95" s="21">
        <f t="shared" si="1"/>
        <v>94</v>
      </c>
      <c r="B95" s="8">
        <f>'BIG EAST MINI MEETS'!BL64</f>
      </c>
      <c r="C95" s="8" t="str">
        <f>'BIG EAST MINI MEETS'!BM64</f>
        <v>SL</v>
      </c>
      <c r="D95" s="20">
        <f>'BIG EAST MINI MEETS'!BN64</f>
      </c>
      <c r="E95" s="20">
        <f>'BIG EAST MINI MEETS'!BO64</f>
      </c>
      <c r="F95" s="20">
        <f>'BIG EAST MINI MEETS'!BP64</f>
      </c>
    </row>
    <row r="96" spans="1:6" ht="15.75">
      <c r="A96" s="21">
        <f t="shared" si="1"/>
        <v>95</v>
      </c>
      <c r="B96" s="8">
        <f>'BIG EAST MINI MEETS'!BL65</f>
      </c>
      <c r="C96" s="8" t="str">
        <f>'BIG EAST MINI MEETS'!BM65</f>
        <v>SL</v>
      </c>
      <c r="D96" s="20">
        <f>'BIG EAST MINI MEETS'!BN65</f>
      </c>
      <c r="E96" s="20">
        <f>'BIG EAST MINI MEETS'!BO65</f>
      </c>
      <c r="F96" s="20">
        <f>'BIG EAST MINI MEETS'!BP65</f>
      </c>
    </row>
    <row r="97" spans="1:6" ht="15.75">
      <c r="A97" s="21">
        <f t="shared" si="1"/>
        <v>96</v>
      </c>
      <c r="B97" s="8">
        <f>'BIG EAST MINI MEETS'!BL66</f>
      </c>
      <c r="C97" s="8" t="str">
        <f>'BIG EAST MINI MEETS'!BM66</f>
        <v>SL</v>
      </c>
      <c r="D97" s="20">
        <f>'BIG EAST MINI MEETS'!BN66</f>
      </c>
      <c r="E97" s="20">
        <f>'BIG EAST MINI MEETS'!BO66</f>
      </c>
      <c r="F97" s="20">
        <f>'BIG EAST MINI MEETS'!BP66</f>
      </c>
    </row>
    <row r="98" spans="1:6" ht="15.75">
      <c r="A98" s="21">
        <f t="shared" si="1"/>
        <v>97</v>
      </c>
      <c r="B98" s="8">
        <f>'BIG EAST MINI MEETS'!BL67</f>
      </c>
      <c r="C98" s="8" t="str">
        <f>'BIG EAST MINI MEETS'!BM67</f>
        <v>SL</v>
      </c>
      <c r="D98" s="20">
        <f>'BIG EAST MINI MEETS'!BN67</f>
      </c>
      <c r="E98" s="20">
        <f>'BIG EAST MINI MEETS'!BO67</f>
      </c>
      <c r="F98" s="20">
        <f>'BIG EAST MINI MEETS'!BP67</f>
      </c>
    </row>
    <row r="99" spans="1:6" ht="15.75">
      <c r="A99" s="21">
        <f t="shared" si="1"/>
        <v>98</v>
      </c>
      <c r="B99" s="8" t="str">
        <f>'BIG EAST MINI MEETS'!BL74</f>
        <v>Zach Hendrikse</v>
      </c>
      <c r="C99" s="8" t="str">
        <f>'BIG EAST MINI MEETS'!BM74</f>
        <v>SC</v>
      </c>
      <c r="D99" s="20">
        <f>'BIG EAST MINI MEETS'!BN74</f>
        <v>65</v>
      </c>
      <c r="E99" s="20">
        <f>'BIG EAST MINI MEETS'!BO74</f>
        <v>61.886880763116054</v>
      </c>
      <c r="F99" s="20">
        <f>'BIG EAST MINI MEETS'!BP74</f>
      </c>
    </row>
    <row r="100" spans="1:6" ht="15.75">
      <c r="A100" s="21">
        <f t="shared" si="1"/>
        <v>99</v>
      </c>
      <c r="B100" s="8" t="str">
        <f>'BIG EAST MINI MEETS'!BL75</f>
        <v>Sawyer Mentink</v>
      </c>
      <c r="C100" s="8" t="str">
        <f>'BIG EAST MINI MEETS'!BM75</f>
        <v>SC</v>
      </c>
      <c r="D100" s="20">
        <f>'BIG EAST MINI MEETS'!BN75</f>
        <v>48</v>
      </c>
      <c r="E100" s="20">
        <f>'BIG EAST MINI MEETS'!BO75</f>
        <v>47.2274213036566</v>
      </c>
      <c r="F100" s="20">
        <f>'BIG EAST MINI MEETS'!BP75</f>
      </c>
    </row>
    <row r="101" spans="1:6" ht="15.75">
      <c r="A101" s="21">
        <f t="shared" si="1"/>
        <v>100</v>
      </c>
      <c r="B101" s="8">
        <f>'BIG EAST MINI MEETS'!BL76</f>
      </c>
      <c r="C101" s="8" t="str">
        <f>'BIG EAST MINI MEETS'!BM76</f>
        <v>SC</v>
      </c>
      <c r="D101" s="20">
        <f>'BIG EAST MINI MEETS'!BN76</f>
      </c>
      <c r="E101" s="20">
        <f>'BIG EAST MINI MEETS'!BO76</f>
      </c>
      <c r="F101" s="20">
        <f>'BIG EAST MINI MEETS'!BP76</f>
      </c>
    </row>
    <row r="102" spans="1:6" ht="15.75">
      <c r="A102" s="21">
        <f t="shared" si="1"/>
        <v>101</v>
      </c>
      <c r="B102" s="8">
        <f>'BIG EAST MINI MEETS'!BL77</f>
      </c>
      <c r="C102" s="8" t="str">
        <f>'BIG EAST MINI MEETS'!BM77</f>
        <v>SC</v>
      </c>
      <c r="D102" s="20">
        <f>'BIG EAST MINI MEETS'!BN77</f>
      </c>
      <c r="E102" s="20">
        <f>'BIG EAST MINI MEETS'!BO77</f>
      </c>
      <c r="F102" s="20">
        <f>'BIG EAST MINI MEETS'!BP77</f>
      </c>
    </row>
    <row r="103" spans="1:6" ht="15.75">
      <c r="A103" s="21">
        <f t="shared" si="1"/>
        <v>102</v>
      </c>
      <c r="B103" s="8" t="str">
        <f>'BIG EAST MINI MEETS'!BL83</f>
        <v>Alex Viglietti</v>
      </c>
      <c r="C103" s="8" t="str">
        <f>'BIG EAST MINI MEETS'!BM83</f>
        <v>EL</v>
      </c>
      <c r="D103" s="20">
        <f>'BIG EAST MINI MEETS'!BN83</f>
        <v>47.5</v>
      </c>
      <c r="E103" s="20">
        <f>'BIG EAST MINI MEETS'!BO83</f>
        <v>47.437759472817135</v>
      </c>
      <c r="F103" s="20">
        <f>'BIG EAST MINI MEETS'!BP83</f>
      </c>
    </row>
    <row r="104" spans="1:6" ht="15.75">
      <c r="A104" s="21">
        <f t="shared" si="1"/>
        <v>103</v>
      </c>
      <c r="B104" s="8" t="str">
        <f>'BIG EAST MINI MEETS'!BL84</f>
        <v>Justin Schultz</v>
      </c>
      <c r="C104" s="8" t="str">
        <f>'BIG EAST MINI MEETS'!BM84</f>
        <v>EL</v>
      </c>
      <c r="D104" s="20">
        <f>'BIG EAST MINI MEETS'!BN84</f>
        <v>62</v>
      </c>
      <c r="E104" s="20">
        <f>'BIG EAST MINI MEETS'!BO84</f>
        <v>60.394596375617795</v>
      </c>
      <c r="F104" s="20">
        <f>'BIG EAST MINI MEETS'!BP84</f>
      </c>
    </row>
    <row r="105" spans="1:6" ht="15.75">
      <c r="A105" s="21">
        <f t="shared" si="1"/>
        <v>104</v>
      </c>
      <c r="B105" s="8">
        <f>'BIG EAST MINI MEETS'!BL85</f>
      </c>
      <c r="C105" s="8" t="str">
        <f>'BIG EAST MINI MEETS'!BM85</f>
        <v>EL</v>
      </c>
      <c r="D105" s="20">
        <f>'BIG EAST MINI MEETS'!BN85</f>
      </c>
      <c r="E105" s="20">
        <f>'BIG EAST MINI MEETS'!BO85</f>
      </c>
      <c r="F105" s="20">
        <f>'BIG EAST MINI MEETS'!BP85</f>
      </c>
    </row>
    <row r="106" spans="1:6" ht="15.75">
      <c r="A106" s="21">
        <f t="shared" si="1"/>
        <v>105</v>
      </c>
      <c r="B106" s="8">
        <f>'BIG EAST MINI MEETS'!BL86</f>
      </c>
      <c r="C106" s="8" t="str">
        <f>'BIG EAST MINI MEETS'!BM86</f>
        <v>EL</v>
      </c>
      <c r="D106" s="20">
        <f>'BIG EAST MINI MEETS'!BN86</f>
      </c>
      <c r="E106" s="20">
        <f>'BIG EAST MINI MEETS'!BO86</f>
      </c>
      <c r="F106" s="20">
        <f>'BIG EAST MINI MEETS'!BP86</f>
      </c>
    </row>
    <row r="107" spans="1:6" ht="15.75">
      <c r="A107" s="21">
        <f t="shared" si="1"/>
        <v>106</v>
      </c>
      <c r="B107" s="8">
        <f>'BIG EAST MINI MEETS'!BL87</f>
      </c>
      <c r="C107" s="8" t="str">
        <f>'BIG EAST MINI MEETS'!BM87</f>
        <v>EL</v>
      </c>
      <c r="D107" s="20">
        <f>'BIG EAST MINI MEETS'!BN87</f>
      </c>
      <c r="E107" s="20">
        <f>'BIG EAST MINI MEETS'!BO87</f>
      </c>
      <c r="F107" s="20">
        <f>'BIG EAST MINI MEETS'!BP87</f>
      </c>
    </row>
    <row r="108" spans="1:6" ht="15.75">
      <c r="A108" s="21">
        <f t="shared" si="1"/>
        <v>107</v>
      </c>
      <c r="B108" s="8">
        <f>'BIG EAST MINI MEETS'!BL94</f>
      </c>
      <c r="C108" s="8" t="str">
        <f>'BIG EAST MINI MEETS'!BM94</f>
        <v>HG</v>
      </c>
      <c r="D108" s="20">
        <f>'BIG EAST MINI MEETS'!BN94</f>
      </c>
      <c r="E108" s="20">
        <f>'BIG EAST MINI MEETS'!BO94</f>
      </c>
      <c r="F108" s="20">
        <f>'BIG EAST MINI MEETS'!BP94</f>
      </c>
    </row>
    <row r="109" spans="1:6" ht="15.75">
      <c r="A109" s="21">
        <f t="shared" si="1"/>
        <v>108</v>
      </c>
      <c r="B109" s="8">
        <f>'BIG EAST MINI MEETS'!BL95</f>
      </c>
      <c r="C109" s="8" t="str">
        <f>'BIG EAST MINI MEETS'!BM95</f>
        <v>HG</v>
      </c>
      <c r="D109" s="20">
        <f>'BIG EAST MINI MEETS'!BN95</f>
      </c>
      <c r="E109" s="20">
        <f>'BIG EAST MINI MEETS'!BO95</f>
      </c>
      <c r="F109" s="20">
        <f>'BIG EAST MINI MEETS'!BP95</f>
      </c>
    </row>
    <row r="110" spans="1:6" ht="15.75">
      <c r="A110" s="21">
        <f t="shared" si="1"/>
        <v>109</v>
      </c>
      <c r="B110" s="8">
        <f>'BIG EAST MINI MEETS'!BL96</f>
      </c>
      <c r="C110" s="8" t="str">
        <f>'BIG EAST MINI MEETS'!BM96</f>
        <v>HG</v>
      </c>
      <c r="D110" s="20">
        <f>'BIG EAST MINI MEETS'!BN96</f>
      </c>
      <c r="E110" s="20">
        <f>'BIG EAST MINI MEETS'!BO96</f>
      </c>
      <c r="F110" s="20">
        <f>'BIG EAST MINI MEETS'!BP96</f>
      </c>
    </row>
    <row r="111" spans="1:6" ht="15.75">
      <c r="A111" s="21">
        <f t="shared" si="1"/>
        <v>110</v>
      </c>
      <c r="B111" s="8">
        <f>'BIG EAST MINI MEETS'!BL97</f>
      </c>
      <c r="C111" s="8" t="str">
        <f>'BIG EAST MINI MEETS'!BM97</f>
        <v>HG</v>
      </c>
      <c r="D111" s="20">
        <f>'BIG EAST MINI MEETS'!BN97</f>
      </c>
      <c r="E111" s="20">
        <f>'BIG EAST MINI MEETS'!BO97</f>
      </c>
      <c r="F111" s="20">
        <f>'BIG EAST MINI MEETS'!BP97</f>
      </c>
    </row>
    <row r="112" spans="1:6" ht="15.75">
      <c r="A112" s="21">
        <f t="shared" si="1"/>
        <v>111</v>
      </c>
      <c r="B112" s="8">
        <f>'BIG EAST MINI MEETS'!BL103</f>
      </c>
      <c r="C112" s="8" t="str">
        <f>'BIG EAST MINI MEETS'!BM103</f>
        <v>MI</v>
      </c>
      <c r="D112" s="20">
        <f>'BIG EAST MINI MEETS'!BN103</f>
      </c>
      <c r="E112" s="20">
        <f>'BIG EAST MINI MEETS'!BO103</f>
      </c>
      <c r="F112" s="20">
        <f>'BIG EAST MINI MEETS'!BP103</f>
      </c>
    </row>
    <row r="113" spans="1:6" ht="15.75">
      <c r="A113" s="21">
        <f t="shared" si="1"/>
        <v>112</v>
      </c>
      <c r="B113" s="8">
        <f>'BIG EAST MINI MEETS'!BL104</f>
      </c>
      <c r="C113" s="8" t="str">
        <f>'BIG EAST MINI MEETS'!BM104</f>
        <v>MI</v>
      </c>
      <c r="D113" s="20">
        <f>'BIG EAST MINI MEETS'!BN104</f>
      </c>
      <c r="E113" s="20">
        <f>'BIG EAST MINI MEETS'!BO104</f>
      </c>
      <c r="F113" s="20">
        <f>'BIG EAST MINI MEETS'!BP104</f>
      </c>
    </row>
    <row r="114" spans="1:6" ht="15.75">
      <c r="A114" s="21">
        <f t="shared" si="1"/>
        <v>113</v>
      </c>
      <c r="B114" s="8">
        <f>'BIG EAST MINI MEETS'!BL105</f>
      </c>
      <c r="C114" s="8" t="str">
        <f>'BIG EAST MINI MEETS'!BM105</f>
        <v>MI</v>
      </c>
      <c r="D114" s="20">
        <f>'BIG EAST MINI MEETS'!BN105</f>
      </c>
      <c r="E114" s="20">
        <f>'BIG EAST MINI MEETS'!BO105</f>
      </c>
      <c r="F114" s="20">
        <f>'BIG EAST MINI MEETS'!BP105</f>
      </c>
    </row>
    <row r="115" spans="1:6" ht="15.75">
      <c r="A115" s="21">
        <f t="shared" si="1"/>
        <v>114</v>
      </c>
      <c r="B115" s="8">
        <f>'BIG EAST MINI MEETS'!BL106</f>
      </c>
      <c r="C115" s="8" t="str">
        <f>'BIG EAST MINI MEETS'!BM106</f>
        <v>MI</v>
      </c>
      <c r="D115" s="20">
        <f>'BIG EAST MINI MEETS'!BN106</f>
      </c>
      <c r="E115" s="20">
        <f>'BIG EAST MINI MEETS'!BO106</f>
      </c>
      <c r="F115" s="20">
        <f>'BIG EAST MINI MEETS'!BP106</f>
      </c>
    </row>
    <row r="116" spans="1:6" ht="15.75">
      <c r="A116" s="21">
        <f t="shared" si="1"/>
        <v>115</v>
      </c>
      <c r="B116" s="8">
        <f>'BIG EAST MINI MEETS'!BL107</f>
      </c>
      <c r="C116" s="8" t="str">
        <f>'BIG EAST MINI MEETS'!BM107</f>
        <v>MI</v>
      </c>
      <c r="D116" s="20">
        <f>'BIG EAST MINI MEETS'!BN107</f>
      </c>
      <c r="E116" s="20">
        <f>'BIG EAST MINI MEETS'!BO107</f>
      </c>
      <c r="F116" s="20">
        <f>'BIG EAST MINI MEETS'!BP107</f>
      </c>
    </row>
    <row r="117" spans="1:6" ht="15.75">
      <c r="A117" s="21">
        <f t="shared" si="1"/>
        <v>116</v>
      </c>
      <c r="B117" s="8" t="str">
        <f>'BIG EAST MINI MEETS'!BL113</f>
        <v>Alex Kocian</v>
      </c>
      <c r="C117" s="8" t="str">
        <f>'BIG EAST MINI MEETS'!BM113</f>
        <v>RE</v>
      </c>
      <c r="D117" s="20">
        <f>'BIG EAST MINI MEETS'!BN113</f>
        <v>66</v>
      </c>
      <c r="E117" s="20">
        <f>'BIG EAST MINI MEETS'!BO113</f>
        <v>63.968896210873154</v>
      </c>
      <c r="F117" s="20">
        <f>'BIG EAST MINI MEETS'!BP113</f>
      </c>
    </row>
    <row r="118" spans="1:6" ht="15.75">
      <c r="A118" s="21">
        <f t="shared" si="1"/>
        <v>117</v>
      </c>
      <c r="B118" s="8">
        <f>'BIG EAST MINI MEETS'!BL114</f>
      </c>
      <c r="C118" s="8" t="str">
        <f>'BIG EAST MINI MEETS'!BM114</f>
        <v>RE</v>
      </c>
      <c r="D118" s="20">
        <f>'BIG EAST MINI MEETS'!BN114</f>
      </c>
      <c r="E118" s="20">
        <f>'BIG EAST MINI MEETS'!BO114</f>
      </c>
      <c r="F118" s="20">
        <f>'BIG EAST MINI MEETS'!BP114</f>
      </c>
    </row>
    <row r="119" spans="1:6" ht="15.75">
      <c r="A119" s="21">
        <f t="shared" si="1"/>
        <v>118</v>
      </c>
      <c r="B119" s="8">
        <f>'BIG EAST MINI MEETS'!BL115</f>
      </c>
      <c r="C119" s="8" t="str">
        <f>'BIG EAST MINI MEETS'!BM115</f>
        <v>RE</v>
      </c>
      <c r="D119" s="20">
        <f>'BIG EAST MINI MEETS'!BN115</f>
      </c>
      <c r="E119" s="20">
        <f>'BIG EAST MINI MEETS'!BO115</f>
      </c>
      <c r="F119" s="20">
        <f>'BIG EAST MINI MEETS'!BP115</f>
      </c>
    </row>
    <row r="120" spans="1:6" ht="15.75">
      <c r="A120" s="21">
        <f t="shared" si="1"/>
        <v>119</v>
      </c>
      <c r="B120" s="8">
        <f>'BIG EAST MINI MEETS'!BL116</f>
      </c>
      <c r="C120" s="8" t="str">
        <f>'BIG EAST MINI MEETS'!BM116</f>
        <v>RE</v>
      </c>
      <c r="D120" s="20">
        <f>'BIG EAST MINI MEETS'!BN116</f>
      </c>
      <c r="E120" s="20">
        <f>'BIG EAST MINI MEETS'!BO116</f>
      </c>
      <c r="F120" s="20">
        <f>'BIG EAST MINI MEETS'!BP116</f>
      </c>
    </row>
    <row r="121" spans="1:6" ht="15.75">
      <c r="A121" s="21">
        <f t="shared" si="1"/>
        <v>120</v>
      </c>
      <c r="B121" s="8">
        <f>'BIG EAST MINI MEETS'!BL117</f>
      </c>
      <c r="C121" s="8" t="str">
        <f>'BIG EAST MINI MEETS'!BM117</f>
        <v>RE</v>
      </c>
      <c r="D121" s="20">
        <f>'BIG EAST MINI MEETS'!BN117</f>
      </c>
      <c r="E121" s="20">
        <f>'BIG EAST MINI MEETS'!BO117</f>
      </c>
      <c r="F121" s="20">
        <f>'BIG EAST MINI MEETS'!BP117</f>
      </c>
    </row>
    <row r="122" spans="1:6" ht="15.75">
      <c r="A122" s="21">
        <f t="shared" si="1"/>
        <v>121</v>
      </c>
      <c r="B122" s="8" t="str">
        <f>'BIG EAST MINI MEETS'!BL123</f>
        <v>Eathan Watt</v>
      </c>
      <c r="C122" s="8" t="str">
        <f>'BIG EAST MINI MEETS'!BM123</f>
        <v>SM</v>
      </c>
      <c r="D122" s="20">
        <f>'BIG EAST MINI MEETS'!BN123</f>
        <v>56</v>
      </c>
      <c r="E122" s="20">
        <f>'BIG EAST MINI MEETS'!BO123</f>
        <v>55.03314662273476</v>
      </c>
      <c r="F122" s="20">
        <f>'BIG EAST MINI MEETS'!BP123</f>
      </c>
    </row>
    <row r="123" spans="1:6" ht="15.75">
      <c r="A123" s="21">
        <f t="shared" si="1"/>
        <v>122</v>
      </c>
      <c r="B123" s="8" t="str">
        <f>'BIG EAST MINI MEETS'!BL124</f>
        <v>Marcus Wittman</v>
      </c>
      <c r="C123" s="8" t="str">
        <f>'BIG EAST MINI MEETS'!BM124</f>
        <v>SM</v>
      </c>
      <c r="D123" s="20">
        <f>'BIG EAST MINI MEETS'!BN124</f>
      </c>
      <c r="E123" s="20">
        <f>'BIG EAST MINI MEETS'!BO124</f>
      </c>
      <c r="F123" s="20">
        <f>'BIG EAST MINI MEETS'!BP124</f>
      </c>
    </row>
    <row r="124" spans="1:6" ht="15.75">
      <c r="A124" s="21">
        <f t="shared" si="1"/>
        <v>123</v>
      </c>
      <c r="B124" s="8" t="str">
        <f>'BIG EAST MINI MEETS'!BL125</f>
        <v>Bryce Kalaus</v>
      </c>
      <c r="C124" s="8" t="str">
        <f>'BIG EAST MINI MEETS'!BM125</f>
        <v>SM</v>
      </c>
      <c r="D124" s="20">
        <f>'BIG EAST MINI MEETS'!BN125</f>
      </c>
      <c r="E124" s="20">
        <f>'BIG EAST MINI MEETS'!BO125</f>
      </c>
      <c r="F124" s="20">
        <f>'BIG EAST MINI MEETS'!BP125</f>
      </c>
    </row>
    <row r="125" spans="1:6" ht="15.75">
      <c r="A125" s="21">
        <f t="shared" si="1"/>
        <v>124</v>
      </c>
      <c r="B125" s="8" t="str">
        <f>'BIG EAST MINI MEETS'!BL126</f>
        <v> </v>
      </c>
      <c r="C125" s="8" t="str">
        <f>'BIG EAST MINI MEETS'!BM126</f>
        <v>SM</v>
      </c>
      <c r="D125" s="20">
        <f>'BIG EAST MINI MEETS'!BN126</f>
      </c>
      <c r="E125" s="20">
        <f>'BIG EAST MINI MEETS'!BO126</f>
      </c>
      <c r="F125" s="20">
        <f>'BIG EAST MINI MEETS'!BP126</f>
      </c>
    </row>
    <row r="126" spans="1:6" ht="15.75">
      <c r="A126" s="21">
        <f t="shared" si="1"/>
        <v>125</v>
      </c>
      <c r="B126" s="8">
        <f>'BIG EAST MINI MEETS'!BL127</f>
      </c>
      <c r="C126" s="8" t="str">
        <f>'BIG EAST MINI MEETS'!BM127</f>
        <v>SM</v>
      </c>
      <c r="D126" s="20">
        <f>'BIG EAST MINI MEETS'!BN127</f>
      </c>
      <c r="E126" s="20">
        <f>'BIG EAST MINI MEETS'!BO127</f>
      </c>
      <c r="F126" s="20">
        <f>'BIG EAST MINI MEETS'!BP127</f>
      </c>
    </row>
    <row r="127" spans="1:6" ht="15.75">
      <c r="A127" s="21">
        <f t="shared" si="1"/>
        <v>126</v>
      </c>
      <c r="B127" s="8" t="str">
        <f>'BIG EAST MINI MEETS'!BL133</f>
        <v>Kyle Harms</v>
      </c>
      <c r="C127" s="8" t="str">
        <f>'BIG EAST MINI MEETS'!BM133</f>
        <v>S-H</v>
      </c>
      <c r="D127" s="20">
        <f>'BIG EAST MINI MEETS'!BN133</f>
        <v>57.333333333333336</v>
      </c>
      <c r="E127" s="20">
        <f>'BIG EAST MINI MEETS'!BO133</f>
        <v>56.22457990115322</v>
      </c>
      <c r="F127" s="20">
        <f>'BIG EAST MINI MEETS'!BP133</f>
      </c>
    </row>
    <row r="128" spans="1:6" ht="15.75">
      <c r="A128" s="21">
        <f t="shared" si="1"/>
        <v>127</v>
      </c>
      <c r="B128" s="8" t="str">
        <f>'BIG EAST MINI MEETS'!BL134</f>
        <v>Dylan Steffen</v>
      </c>
      <c r="C128" s="8" t="str">
        <f>'BIG EAST MINI MEETS'!BM134</f>
        <v>S-H</v>
      </c>
      <c r="D128" s="20">
        <f>'BIG EAST MINI MEETS'!BN134</f>
        <v>63.5</v>
      </c>
      <c r="E128" s="20">
        <f>'BIG EAST MINI MEETS'!BO134</f>
        <v>61.73495881383855</v>
      </c>
      <c r="F128" s="20">
        <f>'BIG EAST MINI MEETS'!BP134</f>
      </c>
    </row>
    <row r="129" spans="1:6" ht="15.75">
      <c r="A129" s="21">
        <f t="shared" si="1"/>
        <v>128</v>
      </c>
      <c r="B129" s="8" t="str">
        <f>'BIG EAST MINI MEETS'!BL135</f>
        <v>No Player</v>
      </c>
      <c r="C129" s="8" t="str">
        <f>'BIG EAST MINI MEETS'!BM135</f>
        <v>S-H</v>
      </c>
      <c r="D129" s="20">
        <f>'BIG EAST MINI MEETS'!BN135</f>
        <v>96</v>
      </c>
      <c r="E129" s="20">
        <f>'BIG EAST MINI MEETS'!BO135</f>
        <v>90.7761449752883</v>
      </c>
      <c r="F129" s="20">
        <f>'BIG EAST MINI MEETS'!BP135</f>
      </c>
    </row>
    <row r="130" spans="1:6" ht="15.75">
      <c r="A130" s="21">
        <f t="shared" si="1"/>
        <v>129</v>
      </c>
      <c r="B130" s="8">
        <f>'BIG EAST MINI MEETS'!BL136</f>
      </c>
      <c r="C130" s="8" t="str">
        <f>'BIG EAST MINI MEETS'!BM136</f>
        <v>S-H</v>
      </c>
      <c r="D130" s="20">
        <f>'BIG EAST MINI MEETS'!BN136</f>
      </c>
      <c r="E130" s="20">
        <f>'BIG EAST MINI MEETS'!BO136</f>
      </c>
      <c r="F130" s="20">
        <f>'BIG EAST MINI MEETS'!BP136</f>
      </c>
    </row>
    <row r="131" spans="1:6" ht="15.75">
      <c r="A131" s="21">
        <f t="shared" si="1"/>
        <v>130</v>
      </c>
      <c r="B131" s="8">
        <f>'BIG EAST MINI MEETS'!BL137</f>
      </c>
      <c r="C131" s="8" t="str">
        <f>'BIG EAST MINI MEETS'!BM137</f>
        <v>S-H</v>
      </c>
      <c r="D131" s="20">
        <f>'BIG EAST MINI MEETS'!BN137</f>
      </c>
      <c r="E131" s="20">
        <f>'BIG EAST MINI MEETS'!BO137</f>
      </c>
      <c r="F131" s="20">
        <f>'BIG EAST MINI MEETS'!BP137</f>
      </c>
    </row>
  </sheetData>
  <sheetProtection/>
  <mergeCells count="3">
    <mergeCell ref="G2:G9"/>
    <mergeCell ref="G10:G17"/>
    <mergeCell ref="G18:G25"/>
  </mergeCells>
  <printOptions horizontalCentered="1" verticalCentered="1"/>
  <pageMargins left="0.25" right="0.25" top="0.5" bottom="0.25" header="0.25" footer="0"/>
  <pageSetup fitToHeight="1" fitToWidth="1" horizontalDpi="600" verticalDpi="600" orientation="portrait" scale="72" r:id="rId1"/>
  <headerFooter alignWithMargins="0">
    <oddHeader>&amp;CCENTRAL LAKESHORE CONFERENCE - INDIVIDUAL ALL-CONFERENCE STANDINGS AND SCORING AVERAGES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A161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N8" sqref="BN8"/>
    </sheetView>
  </sheetViews>
  <sheetFormatPr defaultColWidth="9.140625" defaultRowHeight="12.75"/>
  <cols>
    <col min="1" max="1" width="9.140625" style="57" customWidth="1"/>
    <col min="2" max="2" width="17.28125" style="57" customWidth="1"/>
    <col min="3" max="3" width="17.421875" style="57" customWidth="1"/>
    <col min="4" max="5" width="5.7109375" style="57" customWidth="1"/>
    <col min="6" max="6" width="6.57421875" style="57" customWidth="1"/>
    <col min="7" max="7" width="11.57421875" style="57" customWidth="1"/>
    <col min="8" max="9" width="9.7109375" style="57" customWidth="1"/>
    <col min="10" max="10" width="1.57421875" style="57" customWidth="1"/>
    <col min="11" max="11" width="9.140625" style="57" customWidth="1"/>
    <col min="12" max="12" width="17.28125" style="57" customWidth="1"/>
    <col min="13" max="13" width="17.421875" style="57" customWidth="1"/>
    <col min="14" max="15" width="5.7109375" style="57" customWidth="1"/>
    <col min="16" max="16" width="6.57421875" style="57" customWidth="1"/>
    <col min="17" max="17" width="11.57421875" style="57" customWidth="1"/>
    <col min="18" max="19" width="9.7109375" style="57" customWidth="1"/>
    <col min="20" max="20" width="1.57421875" style="57" customWidth="1"/>
    <col min="21" max="21" width="9.140625" style="57" customWidth="1"/>
    <col min="22" max="22" width="17.28125" style="57" customWidth="1"/>
    <col min="23" max="23" width="17.421875" style="57" customWidth="1"/>
    <col min="24" max="25" width="5.7109375" style="57" customWidth="1"/>
    <col min="26" max="26" width="6.57421875" style="57" customWidth="1"/>
    <col min="27" max="27" width="11.57421875" style="57" customWidth="1"/>
    <col min="28" max="29" width="9.7109375" style="57" customWidth="1"/>
    <col min="30" max="30" width="1.57421875" style="57" customWidth="1"/>
    <col min="31" max="31" width="9.140625" style="57" customWidth="1"/>
    <col min="32" max="32" width="17.28125" style="57" customWidth="1"/>
    <col min="33" max="33" width="17.421875" style="57" customWidth="1"/>
    <col min="34" max="36" width="5.7109375" style="57" customWidth="1"/>
    <col min="37" max="37" width="11.57421875" style="57" customWidth="1"/>
    <col min="38" max="39" width="9.8515625" style="57" customWidth="1"/>
    <col min="40" max="40" width="1.57421875" style="57" customWidth="1"/>
    <col min="41" max="41" width="9.140625" style="57" customWidth="1"/>
    <col min="42" max="42" width="17.28125" style="57" customWidth="1"/>
    <col min="43" max="43" width="17.421875" style="57" customWidth="1"/>
    <col min="44" max="46" width="5.7109375" style="57" customWidth="1"/>
    <col min="47" max="47" width="11.57421875" style="57" customWidth="1"/>
    <col min="48" max="49" width="9.8515625" style="57" customWidth="1"/>
    <col min="50" max="50" width="1.57421875" style="57" customWidth="1"/>
    <col min="51" max="51" width="9.140625" style="57" customWidth="1"/>
    <col min="52" max="52" width="17.28125" style="57" customWidth="1"/>
    <col min="53" max="53" width="17.421875" style="57" customWidth="1"/>
    <col min="54" max="55" width="4.421875" style="57" customWidth="1"/>
    <col min="56" max="58" width="5.7109375" style="57" customWidth="1"/>
    <col min="59" max="59" width="11.57421875" style="57" customWidth="1"/>
    <col min="60" max="61" width="9.8515625" style="57" customWidth="1"/>
    <col min="62" max="62" width="9.140625" style="57" customWidth="1"/>
    <col min="63" max="63" width="20.00390625" style="57" customWidth="1"/>
    <col min="64" max="64" width="22.57421875" style="57" customWidth="1"/>
    <col min="65" max="65" width="8.57421875" style="57" customWidth="1"/>
    <col min="66" max="66" width="25.28125" style="60" customWidth="1"/>
    <col min="67" max="67" width="29.28125" style="60" customWidth="1"/>
    <col min="68" max="68" width="29.28125" style="102" customWidth="1"/>
    <col min="69" max="69" width="24.8515625" style="60" customWidth="1"/>
    <col min="70" max="70" width="25.7109375" style="60" customWidth="1"/>
    <col min="71" max="71" width="13.140625" style="60" customWidth="1"/>
    <col min="72" max="75" width="9.140625" style="57" customWidth="1"/>
    <col min="76" max="76" width="14.8515625" style="57" customWidth="1"/>
    <col min="77" max="80" width="9.140625" style="57" customWidth="1"/>
    <col min="81" max="16384" width="9.140625" style="57" customWidth="1"/>
  </cols>
  <sheetData>
    <row r="1" spans="1:71" ht="12" customHeight="1" thickBot="1">
      <c r="A1" s="157" t="s">
        <v>31</v>
      </c>
      <c r="B1" s="158"/>
      <c r="C1" s="158"/>
      <c r="D1" s="158"/>
      <c r="E1" s="158"/>
      <c r="F1" s="158"/>
      <c r="G1" s="158"/>
      <c r="H1" s="158"/>
      <c r="I1" s="159"/>
      <c r="J1" s="56"/>
      <c r="K1" s="157" t="s">
        <v>41</v>
      </c>
      <c r="L1" s="158"/>
      <c r="M1" s="158"/>
      <c r="N1" s="158"/>
      <c r="O1" s="158"/>
      <c r="P1" s="158"/>
      <c r="Q1" s="158"/>
      <c r="R1" s="158"/>
      <c r="S1" s="159"/>
      <c r="T1" s="56"/>
      <c r="U1" s="157" t="s">
        <v>42</v>
      </c>
      <c r="V1" s="158"/>
      <c r="W1" s="158"/>
      <c r="X1" s="158"/>
      <c r="Y1" s="158"/>
      <c r="Z1" s="158"/>
      <c r="AA1" s="158"/>
      <c r="AB1" s="158"/>
      <c r="AC1" s="159"/>
      <c r="AD1" s="56"/>
      <c r="AE1" s="157" t="s">
        <v>43</v>
      </c>
      <c r="AF1" s="158"/>
      <c r="AG1" s="158"/>
      <c r="AH1" s="158"/>
      <c r="AI1" s="158"/>
      <c r="AJ1" s="158"/>
      <c r="AK1" s="158"/>
      <c r="AL1" s="158"/>
      <c r="AM1" s="159"/>
      <c r="AN1" s="56"/>
      <c r="AO1" s="157" t="s">
        <v>43</v>
      </c>
      <c r="AP1" s="158"/>
      <c r="AQ1" s="158"/>
      <c r="AR1" s="158"/>
      <c r="AS1" s="158"/>
      <c r="AT1" s="158"/>
      <c r="AU1" s="158"/>
      <c r="AV1" s="158"/>
      <c r="AW1" s="159"/>
      <c r="AX1" s="56"/>
      <c r="AY1" s="157" t="s">
        <v>44</v>
      </c>
      <c r="AZ1" s="158"/>
      <c r="BA1" s="158"/>
      <c r="BB1" s="158"/>
      <c r="BC1" s="158"/>
      <c r="BD1" s="158"/>
      <c r="BE1" s="158"/>
      <c r="BF1" s="158"/>
      <c r="BG1" s="158"/>
      <c r="BH1" s="158"/>
      <c r="BI1" s="159"/>
      <c r="BK1" s="145" t="s">
        <v>52</v>
      </c>
      <c r="BL1" s="146"/>
      <c r="BM1" s="146"/>
      <c r="BN1" s="146"/>
      <c r="BO1" s="146"/>
      <c r="BP1" s="146"/>
      <c r="BQ1" s="146"/>
      <c r="BR1" s="146"/>
      <c r="BS1" s="147"/>
    </row>
    <row r="2" spans="1:71" ht="6" customHeight="1">
      <c r="A2" s="191"/>
      <c r="B2" s="192"/>
      <c r="C2" s="192"/>
      <c r="D2" s="192"/>
      <c r="E2" s="192"/>
      <c r="F2" s="192"/>
      <c r="G2" s="192"/>
      <c r="H2" s="192"/>
      <c r="I2" s="193"/>
      <c r="J2" s="56"/>
      <c r="K2" s="160"/>
      <c r="L2" s="161"/>
      <c r="M2" s="161"/>
      <c r="N2" s="161"/>
      <c r="O2" s="161"/>
      <c r="P2" s="161"/>
      <c r="Q2" s="161"/>
      <c r="R2" s="161"/>
      <c r="S2" s="162"/>
      <c r="T2" s="56"/>
      <c r="U2" s="160"/>
      <c r="V2" s="161"/>
      <c r="W2" s="161"/>
      <c r="X2" s="161"/>
      <c r="Y2" s="161"/>
      <c r="Z2" s="161"/>
      <c r="AA2" s="161"/>
      <c r="AB2" s="161"/>
      <c r="AC2" s="162"/>
      <c r="AD2" s="56"/>
      <c r="AE2" s="160"/>
      <c r="AF2" s="161"/>
      <c r="AG2" s="161"/>
      <c r="AH2" s="161"/>
      <c r="AI2" s="161"/>
      <c r="AJ2" s="161"/>
      <c r="AK2" s="161"/>
      <c r="AL2" s="161"/>
      <c r="AM2" s="162"/>
      <c r="AN2" s="56"/>
      <c r="AO2" s="160"/>
      <c r="AP2" s="161"/>
      <c r="AQ2" s="161"/>
      <c r="AR2" s="161"/>
      <c r="AS2" s="161"/>
      <c r="AT2" s="161"/>
      <c r="AU2" s="161"/>
      <c r="AV2" s="161"/>
      <c r="AW2" s="162"/>
      <c r="AX2" s="56"/>
      <c r="AY2" s="160"/>
      <c r="AZ2" s="161"/>
      <c r="BA2" s="161"/>
      <c r="BB2" s="161"/>
      <c r="BC2" s="161"/>
      <c r="BD2" s="161"/>
      <c r="BE2" s="161"/>
      <c r="BF2" s="161"/>
      <c r="BG2" s="161"/>
      <c r="BH2" s="161"/>
      <c r="BI2" s="162"/>
      <c r="BK2" s="148"/>
      <c r="BL2" s="149"/>
      <c r="BM2" s="149"/>
      <c r="BN2" s="149"/>
      <c r="BO2" s="149"/>
      <c r="BP2" s="149"/>
      <c r="BQ2" s="149"/>
      <c r="BR2" s="149"/>
      <c r="BS2" s="150"/>
    </row>
    <row r="3" spans="1:79" ht="12" customHeight="1">
      <c r="A3" s="58" t="s">
        <v>32</v>
      </c>
      <c r="B3" s="59" t="s">
        <v>33</v>
      </c>
      <c r="C3" s="59" t="s">
        <v>34</v>
      </c>
      <c r="D3" s="59" t="s">
        <v>35</v>
      </c>
      <c r="E3" s="174" t="s">
        <v>36</v>
      </c>
      <c r="F3" s="175"/>
      <c r="G3" s="59" t="s">
        <v>37</v>
      </c>
      <c r="H3" s="174" t="s">
        <v>38</v>
      </c>
      <c r="I3" s="176"/>
      <c r="J3" s="56"/>
      <c r="K3" s="58" t="s">
        <v>32</v>
      </c>
      <c r="L3" s="59" t="s">
        <v>33</v>
      </c>
      <c r="M3" s="59" t="s">
        <v>34</v>
      </c>
      <c r="N3" s="59" t="s">
        <v>35</v>
      </c>
      <c r="O3" s="174" t="s">
        <v>36</v>
      </c>
      <c r="P3" s="175"/>
      <c r="Q3" s="59" t="s">
        <v>37</v>
      </c>
      <c r="R3" s="174" t="s">
        <v>38</v>
      </c>
      <c r="S3" s="176"/>
      <c r="T3" s="56"/>
      <c r="U3" s="58" t="s">
        <v>32</v>
      </c>
      <c r="V3" s="59" t="s">
        <v>33</v>
      </c>
      <c r="W3" s="59" t="s">
        <v>34</v>
      </c>
      <c r="X3" s="59" t="s">
        <v>35</v>
      </c>
      <c r="Y3" s="174" t="s">
        <v>36</v>
      </c>
      <c r="Z3" s="175"/>
      <c r="AA3" s="59" t="s">
        <v>37</v>
      </c>
      <c r="AB3" s="174" t="s">
        <v>38</v>
      </c>
      <c r="AC3" s="176"/>
      <c r="AD3" s="56"/>
      <c r="AE3" s="58" t="s">
        <v>32</v>
      </c>
      <c r="AF3" s="59" t="s">
        <v>33</v>
      </c>
      <c r="AG3" s="59" t="s">
        <v>34</v>
      </c>
      <c r="AH3" s="59" t="s">
        <v>35</v>
      </c>
      <c r="AI3" s="174" t="s">
        <v>36</v>
      </c>
      <c r="AJ3" s="175"/>
      <c r="AK3" s="59" t="s">
        <v>37</v>
      </c>
      <c r="AL3" s="174" t="s">
        <v>38</v>
      </c>
      <c r="AM3" s="176"/>
      <c r="AN3" s="56"/>
      <c r="AO3" s="58" t="s">
        <v>32</v>
      </c>
      <c r="AP3" s="59" t="s">
        <v>33</v>
      </c>
      <c r="AQ3" s="59" t="s">
        <v>34</v>
      </c>
      <c r="AR3" s="59" t="s">
        <v>35</v>
      </c>
      <c r="AS3" s="174" t="s">
        <v>36</v>
      </c>
      <c r="AT3" s="175"/>
      <c r="AU3" s="59" t="s">
        <v>37</v>
      </c>
      <c r="AV3" s="174" t="s">
        <v>38</v>
      </c>
      <c r="AW3" s="176"/>
      <c r="AX3" s="56"/>
      <c r="AY3" s="58" t="s">
        <v>32</v>
      </c>
      <c r="AZ3" s="59" t="s">
        <v>33</v>
      </c>
      <c r="BA3" s="59" t="s">
        <v>34</v>
      </c>
      <c r="BB3" s="59" t="s">
        <v>146</v>
      </c>
      <c r="BC3" s="59" t="s">
        <v>146</v>
      </c>
      <c r="BD3" s="59" t="s">
        <v>35</v>
      </c>
      <c r="BE3" s="59" t="s">
        <v>36</v>
      </c>
      <c r="BF3" s="59"/>
      <c r="BG3" s="59" t="s">
        <v>148</v>
      </c>
      <c r="BH3" s="174" t="s">
        <v>147</v>
      </c>
      <c r="BI3" s="176"/>
      <c r="BK3" s="148"/>
      <c r="BL3" s="149"/>
      <c r="BM3" s="149"/>
      <c r="BN3" s="149"/>
      <c r="BO3" s="149"/>
      <c r="BP3" s="149"/>
      <c r="BQ3" s="149"/>
      <c r="BR3" s="149"/>
      <c r="BS3" s="150"/>
      <c r="BU3" s="143" t="s">
        <v>60</v>
      </c>
      <c r="BV3" s="144"/>
      <c r="BW3" s="144"/>
      <c r="BX3" s="60"/>
      <c r="BY3" s="143" t="s">
        <v>61</v>
      </c>
      <c r="BZ3" s="144"/>
      <c r="CA3" s="144"/>
    </row>
    <row r="4" spans="1:79" s="63" customFormat="1" ht="12.75">
      <c r="A4" s="61" t="s">
        <v>39</v>
      </c>
      <c r="B4" s="62" t="s">
        <v>99</v>
      </c>
      <c r="C4" s="103">
        <v>42472</v>
      </c>
      <c r="D4" s="62">
        <v>36</v>
      </c>
      <c r="E4" s="174">
        <v>3073</v>
      </c>
      <c r="F4" s="175"/>
      <c r="G4" s="62">
        <v>34.6</v>
      </c>
      <c r="H4" s="174">
        <v>124</v>
      </c>
      <c r="I4" s="176"/>
      <c r="J4" s="56"/>
      <c r="K4" s="61" t="s">
        <v>39</v>
      </c>
      <c r="L4" s="62" t="s">
        <v>150</v>
      </c>
      <c r="M4" s="103">
        <v>42486</v>
      </c>
      <c r="N4" s="62">
        <v>36</v>
      </c>
      <c r="O4" s="174">
        <v>3100</v>
      </c>
      <c r="P4" s="175"/>
      <c r="Q4" s="62">
        <v>35.6</v>
      </c>
      <c r="R4" s="174">
        <v>135</v>
      </c>
      <c r="S4" s="176"/>
      <c r="T4" s="56"/>
      <c r="U4" s="61" t="s">
        <v>39</v>
      </c>
      <c r="V4" s="62" t="s">
        <v>161</v>
      </c>
      <c r="W4" s="103">
        <v>42502</v>
      </c>
      <c r="X4" s="62">
        <v>36</v>
      </c>
      <c r="Y4" s="174">
        <v>3071</v>
      </c>
      <c r="Z4" s="175"/>
      <c r="AA4" s="62">
        <v>34.9</v>
      </c>
      <c r="AB4" s="174">
        <v>119</v>
      </c>
      <c r="AC4" s="176"/>
      <c r="AD4" s="56"/>
      <c r="AE4" s="61" t="s">
        <v>40</v>
      </c>
      <c r="AF4" s="62" t="s">
        <v>99</v>
      </c>
      <c r="AG4" s="113">
        <v>42479</v>
      </c>
      <c r="AH4" s="62">
        <v>35</v>
      </c>
      <c r="AI4" s="174">
        <v>3000</v>
      </c>
      <c r="AJ4" s="175"/>
      <c r="AK4" s="62">
        <v>34.6</v>
      </c>
      <c r="AL4" s="174">
        <v>124</v>
      </c>
      <c r="AM4" s="176"/>
      <c r="AN4" s="56"/>
      <c r="AO4" s="61" t="s">
        <v>39</v>
      </c>
      <c r="AP4" s="62" t="s">
        <v>154</v>
      </c>
      <c r="AQ4" s="103">
        <v>42493</v>
      </c>
      <c r="AR4" s="62">
        <v>35</v>
      </c>
      <c r="AS4" s="174">
        <v>3060</v>
      </c>
      <c r="AT4" s="175"/>
      <c r="AU4" s="62">
        <v>35.2</v>
      </c>
      <c r="AV4" s="174">
        <v>127</v>
      </c>
      <c r="AW4" s="176"/>
      <c r="AX4" s="56"/>
      <c r="AY4" s="61" t="s">
        <v>1</v>
      </c>
      <c r="AZ4" s="62" t="s">
        <v>167</v>
      </c>
      <c r="BA4" s="103">
        <v>42509</v>
      </c>
      <c r="BB4" s="62">
        <v>36.1</v>
      </c>
      <c r="BC4" s="62">
        <v>34.9</v>
      </c>
      <c r="BD4" s="62">
        <v>72</v>
      </c>
      <c r="BE4" s="62">
        <v>6285</v>
      </c>
      <c r="BF4" s="62"/>
      <c r="BG4" s="62">
        <v>121</v>
      </c>
      <c r="BH4" s="174">
        <v>117</v>
      </c>
      <c r="BI4" s="176"/>
      <c r="BK4" s="148"/>
      <c r="BL4" s="149"/>
      <c r="BM4" s="149"/>
      <c r="BN4" s="149"/>
      <c r="BO4" s="149"/>
      <c r="BP4" s="149"/>
      <c r="BQ4" s="149"/>
      <c r="BR4" s="149"/>
      <c r="BS4" s="150"/>
      <c r="BU4" s="63" t="s">
        <v>58</v>
      </c>
      <c r="BV4" s="63">
        <f>AVERAGE(G4,Q4,AA4,AK4,AU4)</f>
        <v>34.98</v>
      </c>
      <c r="BW4" s="63">
        <f>AVERAGE(H4,R4,AB4,AL4,AV4)</f>
        <v>125.8</v>
      </c>
      <c r="BY4" s="63" t="s">
        <v>58</v>
      </c>
      <c r="BZ4" s="63">
        <f>BV4*4</f>
        <v>139.92</v>
      </c>
      <c r="CA4" s="63">
        <f>BW4</f>
        <v>125.8</v>
      </c>
    </row>
    <row r="5" spans="1:79" s="65" customFormat="1" ht="12.75">
      <c r="A5" s="61" t="s">
        <v>40</v>
      </c>
      <c r="B5" s="62" t="s">
        <v>100</v>
      </c>
      <c r="C5" s="103">
        <v>42472</v>
      </c>
      <c r="D5" s="62">
        <v>35</v>
      </c>
      <c r="E5" s="174">
        <v>3001</v>
      </c>
      <c r="F5" s="175"/>
      <c r="G5" s="62">
        <v>34.3</v>
      </c>
      <c r="H5" s="174">
        <v>117</v>
      </c>
      <c r="I5" s="176"/>
      <c r="J5" s="64"/>
      <c r="K5" s="61" t="s">
        <v>40</v>
      </c>
      <c r="L5" s="62" t="s">
        <v>153</v>
      </c>
      <c r="M5" s="103">
        <v>42486</v>
      </c>
      <c r="N5" s="62">
        <v>35</v>
      </c>
      <c r="O5" s="174">
        <v>2983</v>
      </c>
      <c r="P5" s="175"/>
      <c r="Q5" s="62">
        <v>33.8</v>
      </c>
      <c r="R5" s="174">
        <v>120</v>
      </c>
      <c r="S5" s="176"/>
      <c r="T5" s="64"/>
      <c r="U5" s="61" t="s">
        <v>40</v>
      </c>
      <c r="V5" s="62" t="s">
        <v>156</v>
      </c>
      <c r="W5" s="103">
        <v>42500</v>
      </c>
      <c r="X5" s="62">
        <v>35</v>
      </c>
      <c r="Y5" s="174">
        <v>2915</v>
      </c>
      <c r="Z5" s="175"/>
      <c r="AA5" s="62">
        <v>34</v>
      </c>
      <c r="AB5" s="174">
        <v>119</v>
      </c>
      <c r="AC5" s="176"/>
      <c r="AD5" s="64"/>
      <c r="AE5" s="61" t="str">
        <f>AE4</f>
        <v>North</v>
      </c>
      <c r="AF5" s="62" t="str">
        <f>AF4</f>
        <v>T&amp;C Riverwoods</v>
      </c>
      <c r="AG5" s="62">
        <f>AG4</f>
        <v>42479</v>
      </c>
      <c r="AH5" s="62">
        <f>AH4</f>
        <v>35</v>
      </c>
      <c r="AI5" s="174">
        <f>AI4</f>
        <v>3000</v>
      </c>
      <c r="AJ5" s="177"/>
      <c r="AK5" s="62">
        <f>AK4</f>
        <v>34.6</v>
      </c>
      <c r="AL5" s="174">
        <f>AL4</f>
        <v>124</v>
      </c>
      <c r="AM5" s="178"/>
      <c r="AN5" s="64"/>
      <c r="AO5" s="61" t="str">
        <f>AO4</f>
        <v>South</v>
      </c>
      <c r="AP5" s="61" t="str">
        <f>AP4</f>
        <v>Pine Hills Front</v>
      </c>
      <c r="AQ5" s="61">
        <f>AQ4</f>
        <v>42493</v>
      </c>
      <c r="AR5" s="61">
        <f>AR4</f>
        <v>35</v>
      </c>
      <c r="AS5" s="174">
        <f>AS4</f>
        <v>3060</v>
      </c>
      <c r="AT5" s="175"/>
      <c r="AU5" s="62">
        <v>35.2</v>
      </c>
      <c r="AV5" s="174">
        <v>127</v>
      </c>
      <c r="AW5" s="176"/>
      <c r="AX5" s="64"/>
      <c r="AY5" s="61" t="str">
        <f>AY4</f>
        <v> </v>
      </c>
      <c r="AZ5" s="62" t="str">
        <f>AZ4</f>
        <v>Wander Springs</v>
      </c>
      <c r="BA5" s="103">
        <v>42509</v>
      </c>
      <c r="BB5" s="62">
        <v>36.1</v>
      </c>
      <c r="BC5" s="62">
        <v>34.9</v>
      </c>
      <c r="BD5" s="62">
        <v>72</v>
      </c>
      <c r="BE5" s="62">
        <f>BE4</f>
        <v>6285</v>
      </c>
      <c r="BF5" s="62">
        <f>BF4</f>
        <v>0</v>
      </c>
      <c r="BG5" s="62">
        <v>121</v>
      </c>
      <c r="BH5" s="174">
        <v>117</v>
      </c>
      <c r="BI5" s="178"/>
      <c r="BK5" s="148"/>
      <c r="BL5" s="149"/>
      <c r="BM5" s="149"/>
      <c r="BN5" s="149"/>
      <c r="BO5" s="149"/>
      <c r="BP5" s="149"/>
      <c r="BQ5" s="149"/>
      <c r="BR5" s="149"/>
      <c r="BS5" s="150"/>
      <c r="BU5" s="65" t="s">
        <v>59</v>
      </c>
      <c r="BV5" s="63">
        <f>AVERAGE(G5,Q5,AA5,AK5,AU5,BB5,BC5)</f>
        <v>34.699999999999996</v>
      </c>
      <c r="BW5" s="63">
        <f>AVERAGE(H5,R5,AB5,AL5,AV5)</f>
        <v>121.4</v>
      </c>
      <c r="BX5" s="63"/>
      <c r="BY5" s="65" t="s">
        <v>59</v>
      </c>
      <c r="BZ5" s="63">
        <f>BV5*4</f>
        <v>138.79999999999998</v>
      </c>
      <c r="CA5" s="63">
        <f>BW5</f>
        <v>121.4</v>
      </c>
    </row>
    <row r="6" spans="1:71" s="65" customFormat="1" ht="6" customHeight="1" thickBot="1">
      <c r="A6" s="194"/>
      <c r="B6" s="195"/>
      <c r="C6" s="195"/>
      <c r="D6" s="195"/>
      <c r="E6" s="195"/>
      <c r="F6" s="195"/>
      <c r="G6" s="195"/>
      <c r="H6" s="195"/>
      <c r="I6" s="196"/>
      <c r="J6" s="64"/>
      <c r="K6" s="163"/>
      <c r="L6" s="164"/>
      <c r="M6" s="164"/>
      <c r="N6" s="164"/>
      <c r="O6" s="164"/>
      <c r="P6" s="164"/>
      <c r="Q6" s="164"/>
      <c r="R6" s="164"/>
      <c r="S6" s="165"/>
      <c r="T6" s="64"/>
      <c r="U6" s="163"/>
      <c r="V6" s="164"/>
      <c r="W6" s="164"/>
      <c r="X6" s="164"/>
      <c r="Y6" s="164"/>
      <c r="Z6" s="164"/>
      <c r="AA6" s="164"/>
      <c r="AB6" s="164"/>
      <c r="AC6" s="165"/>
      <c r="AD6" s="64"/>
      <c r="AE6" s="163"/>
      <c r="AF6" s="164"/>
      <c r="AG6" s="164"/>
      <c r="AH6" s="164"/>
      <c r="AI6" s="164"/>
      <c r="AJ6" s="164"/>
      <c r="AK6" s="164"/>
      <c r="AL6" s="164"/>
      <c r="AM6" s="165"/>
      <c r="AN6" s="64"/>
      <c r="AO6" s="163"/>
      <c r="AP6" s="164"/>
      <c r="AQ6" s="164"/>
      <c r="AR6" s="164"/>
      <c r="AS6" s="164"/>
      <c r="AT6" s="164"/>
      <c r="AU6" s="164"/>
      <c r="AV6" s="164"/>
      <c r="AW6" s="165"/>
      <c r="AX6" s="64"/>
      <c r="AY6" s="163"/>
      <c r="AZ6" s="164"/>
      <c r="BA6" s="164"/>
      <c r="BB6" s="164"/>
      <c r="BC6" s="164"/>
      <c r="BD6" s="164"/>
      <c r="BE6" s="164"/>
      <c r="BF6" s="164"/>
      <c r="BG6" s="164"/>
      <c r="BH6" s="164"/>
      <c r="BI6" s="165"/>
      <c r="BK6" s="151"/>
      <c r="BL6" s="152"/>
      <c r="BM6" s="152"/>
      <c r="BN6" s="152"/>
      <c r="BO6" s="152"/>
      <c r="BP6" s="152"/>
      <c r="BQ6" s="152"/>
      <c r="BR6" s="152"/>
      <c r="BS6" s="153"/>
    </row>
    <row r="7" spans="1:71" ht="13.5" customHeight="1" thickBot="1">
      <c r="A7" s="221" t="s">
        <v>2</v>
      </c>
      <c r="B7" s="222"/>
      <c r="C7" s="66" t="s">
        <v>28</v>
      </c>
      <c r="D7" s="66" t="s">
        <v>29</v>
      </c>
      <c r="E7" s="66" t="s">
        <v>27</v>
      </c>
      <c r="F7" s="66" t="s">
        <v>47</v>
      </c>
      <c r="G7" s="67" t="s">
        <v>26</v>
      </c>
      <c r="H7" s="68" t="s">
        <v>30</v>
      </c>
      <c r="I7" s="69" t="s">
        <v>48</v>
      </c>
      <c r="J7" s="56"/>
      <c r="K7" s="201" t="s">
        <v>2</v>
      </c>
      <c r="L7" s="202"/>
      <c r="M7" s="70" t="s">
        <v>28</v>
      </c>
      <c r="N7" s="66" t="s">
        <v>29</v>
      </c>
      <c r="O7" s="66" t="s">
        <v>27</v>
      </c>
      <c r="P7" s="66" t="s">
        <v>47</v>
      </c>
      <c r="Q7" s="67" t="s">
        <v>26</v>
      </c>
      <c r="R7" s="68" t="s">
        <v>30</v>
      </c>
      <c r="S7" s="69" t="s">
        <v>48</v>
      </c>
      <c r="T7" s="56"/>
      <c r="U7" s="201" t="s">
        <v>2</v>
      </c>
      <c r="V7" s="202"/>
      <c r="W7" s="70" t="s">
        <v>28</v>
      </c>
      <c r="X7" s="66" t="s">
        <v>29</v>
      </c>
      <c r="Y7" s="66" t="s">
        <v>27</v>
      </c>
      <c r="Z7" s="66" t="s">
        <v>47</v>
      </c>
      <c r="AA7" s="67" t="s">
        <v>26</v>
      </c>
      <c r="AB7" s="68" t="s">
        <v>30</v>
      </c>
      <c r="AC7" s="69" t="s">
        <v>48</v>
      </c>
      <c r="AD7" s="56"/>
      <c r="AE7" s="201" t="s">
        <v>2</v>
      </c>
      <c r="AF7" s="202"/>
      <c r="AG7" s="70" t="s">
        <v>28</v>
      </c>
      <c r="AH7" s="70" t="s">
        <v>29</v>
      </c>
      <c r="AI7" s="66" t="s">
        <v>27</v>
      </c>
      <c r="AJ7" s="66" t="s">
        <v>47</v>
      </c>
      <c r="AK7" s="67" t="s">
        <v>26</v>
      </c>
      <c r="AL7" s="68" t="s">
        <v>30</v>
      </c>
      <c r="AM7" s="69" t="s">
        <v>48</v>
      </c>
      <c r="AN7" s="56"/>
      <c r="AO7" s="201" t="s">
        <v>2</v>
      </c>
      <c r="AP7" s="202"/>
      <c r="AQ7" s="70" t="s">
        <v>28</v>
      </c>
      <c r="AR7" s="70" t="s">
        <v>29</v>
      </c>
      <c r="AS7" s="70" t="s">
        <v>27</v>
      </c>
      <c r="AT7" s="66" t="s">
        <v>47</v>
      </c>
      <c r="AU7" s="67" t="s">
        <v>26</v>
      </c>
      <c r="AV7" s="68" t="s">
        <v>30</v>
      </c>
      <c r="AW7" s="69" t="s">
        <v>48</v>
      </c>
      <c r="AX7" s="56"/>
      <c r="AY7" s="201" t="s">
        <v>2</v>
      </c>
      <c r="AZ7" s="202"/>
      <c r="BA7" s="70" t="s">
        <v>28</v>
      </c>
      <c r="BB7" s="70" t="s">
        <v>45</v>
      </c>
      <c r="BC7" s="70" t="s">
        <v>46</v>
      </c>
      <c r="BD7" s="70" t="s">
        <v>29</v>
      </c>
      <c r="BE7" s="70" t="s">
        <v>27</v>
      </c>
      <c r="BF7" s="70" t="s">
        <v>47</v>
      </c>
      <c r="BG7" s="71" t="s">
        <v>26</v>
      </c>
      <c r="BH7" s="72" t="s">
        <v>30</v>
      </c>
      <c r="BI7" s="69" t="s">
        <v>48</v>
      </c>
      <c r="BK7" s="73" t="s">
        <v>2</v>
      </c>
      <c r="BL7" s="69" t="s">
        <v>28</v>
      </c>
      <c r="BM7" s="74" t="s">
        <v>2</v>
      </c>
      <c r="BN7" s="69" t="s">
        <v>56</v>
      </c>
      <c r="BO7" s="74" t="s">
        <v>57</v>
      </c>
      <c r="BP7" s="69" t="s">
        <v>49</v>
      </c>
      <c r="BQ7" s="69" t="s">
        <v>50</v>
      </c>
      <c r="BR7" s="69" t="s">
        <v>62</v>
      </c>
      <c r="BS7" s="69" t="s">
        <v>51</v>
      </c>
    </row>
    <row r="8" spans="1:71" ht="9.75" customHeight="1">
      <c r="A8" s="212" t="s">
        <v>15</v>
      </c>
      <c r="B8" s="213"/>
      <c r="C8" s="33" t="s">
        <v>64</v>
      </c>
      <c r="D8" s="34">
        <v>57</v>
      </c>
      <c r="E8" s="35">
        <f>IF(D8="","",RANK(D8,D$8:D$77,1))</f>
        <v>31</v>
      </c>
      <c r="F8" s="35"/>
      <c r="G8" s="218">
        <f>IF(SUM(D8:D17)=0,"",(SUM(D8:D17)-MAX(D8:D17)))</f>
        <v>225</v>
      </c>
      <c r="H8" s="182">
        <f>IF(G8="","",RANK(G8,G$8:G$77,1))</f>
        <v>7</v>
      </c>
      <c r="I8" s="188">
        <v>0</v>
      </c>
      <c r="J8" s="75"/>
      <c r="K8" s="214" t="s">
        <v>15</v>
      </c>
      <c r="L8" s="215"/>
      <c r="M8" s="49" t="str">
        <f>IF(C8="","",C8)</f>
        <v>Sebastian Brock</v>
      </c>
      <c r="N8" s="34">
        <v>51</v>
      </c>
      <c r="O8" s="35">
        <f>IF(N8="","",RANK(N8,N$8:N$77,1))</f>
        <v>25</v>
      </c>
      <c r="P8" s="35"/>
      <c r="Q8" s="218">
        <f>IF(SUM(N8:N17)=0,"",(SUM(N8:N17)-MAX(N8:N17)))</f>
        <v>216</v>
      </c>
      <c r="R8" s="182">
        <f>IF(Q8="","",RANK(Q8,Q$8:Q$77,1))</f>
        <v>7</v>
      </c>
      <c r="S8" s="182"/>
      <c r="T8" s="56"/>
      <c r="U8" s="214" t="s">
        <v>15</v>
      </c>
      <c r="V8" s="215"/>
      <c r="W8" s="49" t="str">
        <f aca="true" t="shared" si="0" ref="W8:W71">IF(M8="","",M8)</f>
        <v>Sebastian Brock</v>
      </c>
      <c r="X8" s="34">
        <v>48</v>
      </c>
      <c r="Y8" s="35">
        <f>IF(X8="","",RANK(X8,X$8:X$77,1))</f>
        <v>22</v>
      </c>
      <c r="Z8" s="35"/>
      <c r="AA8" s="218">
        <f>IF(SUM(X8:X17)=0,"",(SUM(X8:X17)-MAX(X8:X17)))</f>
        <v>244</v>
      </c>
      <c r="AB8" s="182">
        <f>IF(AA8="","",RANK(AA8,AA$8:AA$77,1))</f>
        <v>7</v>
      </c>
      <c r="AC8" s="182">
        <v>0</v>
      </c>
      <c r="AD8" s="56"/>
      <c r="AE8" s="170" t="s">
        <v>15</v>
      </c>
      <c r="AF8" s="171"/>
      <c r="AG8" s="76" t="str">
        <f aca="true" t="shared" si="1" ref="AG8:AG71">IF(W8="","",W8)</f>
        <v>Sebastian Brock</v>
      </c>
      <c r="AH8" s="77">
        <v>55</v>
      </c>
      <c r="AI8" s="78">
        <f>IF(AH8="","",RANK(AH8,AH$8:AH$137,1))</f>
        <v>57</v>
      </c>
      <c r="AJ8" s="78"/>
      <c r="AK8" s="197">
        <f>IF(SUM(AH8:AH17)=0,"",(SUM(AH8:AH17)-MAX(AH8:AH17)))</f>
        <v>226</v>
      </c>
      <c r="AL8" s="154">
        <f>IF(AK8="","",RANK(AK8,AK$8:AK$137,1))</f>
        <v>13</v>
      </c>
      <c r="AM8" s="154">
        <v>0</v>
      </c>
      <c r="AN8" s="56"/>
      <c r="AO8" s="170" t="s">
        <v>15</v>
      </c>
      <c r="AP8" s="171"/>
      <c r="AQ8" s="76" t="str">
        <f aca="true" t="shared" si="2" ref="AQ8:AQ71">IF(AG8="","",AG8)</f>
        <v>Sebastian Brock</v>
      </c>
      <c r="AR8" s="77">
        <v>54</v>
      </c>
      <c r="AS8" s="78">
        <f>IF(AR8="","",RANK(AR8,AR$8:AR$137,1))</f>
        <v>49</v>
      </c>
      <c r="AT8" s="78"/>
      <c r="AU8" s="197">
        <f>IF(SUM(AR8:AR17)=0,"",(SUM(AR8:AR17)-MAX(AR8:AR17)))</f>
        <v>218</v>
      </c>
      <c r="AV8" s="154">
        <f>IF(AU8="","",RANK(AU8,AU$8:AU$137,1))</f>
        <v>12</v>
      </c>
      <c r="AW8" s="154">
        <v>1</v>
      </c>
      <c r="AX8" s="56"/>
      <c r="AY8" s="168" t="s">
        <v>15</v>
      </c>
      <c r="AZ8" s="169"/>
      <c r="BA8" s="79" t="str">
        <f aca="true" t="shared" si="3" ref="BA8:BA71">IF(AQ8="","",AQ8)</f>
        <v>Sebastian Brock</v>
      </c>
      <c r="BB8" s="80">
        <v>49</v>
      </c>
      <c r="BC8" s="80">
        <v>47</v>
      </c>
      <c r="BD8" s="78">
        <f>IF(BB8+BC8=0,"",BB8+BC8)</f>
        <v>96</v>
      </c>
      <c r="BE8" s="78">
        <f>IF(BD8="","",RANK(BD8,BD$8:BD$137,1))</f>
        <v>48</v>
      </c>
      <c r="BF8" s="78"/>
      <c r="BG8" s="200">
        <f>IF(SUM(BD8:BD17)=0,"",(SUM(BD8:BD17)-MAX(BD8:BD17)))</f>
        <v>419</v>
      </c>
      <c r="BH8" s="154">
        <f>IF(BG8="","",RANK(BG8,BG$8:BG$137,1))</f>
        <v>13</v>
      </c>
      <c r="BI8" s="154">
        <v>0</v>
      </c>
      <c r="BK8" s="134" t="str">
        <f>A8</f>
        <v>CEDAR GROVE / BELGIUM</v>
      </c>
      <c r="BL8" s="81" t="str">
        <f>IF(C8="","",C8)</f>
        <v>Sebastian Brock</v>
      </c>
      <c r="BM8" s="81" t="s">
        <v>3</v>
      </c>
      <c r="BN8" s="107">
        <f>IF(D8+N8+X8+AH8+AR8=0,"",AVERAGE(D8,N8,X8,AH8,AR8,BB8,BC8))</f>
        <v>51.57142857142857</v>
      </c>
      <c r="BO8" s="82">
        <f>IF(BN8="","",(BN8-BV$4)*(113/BW$4)*(0.96)+36)</f>
        <v>50.30713967749262</v>
      </c>
      <c r="BP8" s="104">
        <f>IF(F8+P8+Z8+AJ8+AT8+BF8=0,"",(F8+P8+Z8+AJ8+AT8+BF8))</f>
      </c>
      <c r="BQ8" s="137">
        <f>IF(G8="","",((G8+Q8+AA8+AK8+AU8+BG8)/7))</f>
        <v>221.14285714285714</v>
      </c>
      <c r="BR8" s="137">
        <f>IF(BQ8=0,"",(BQ8-BZ$4)*(113/CA$4)*(0.96)+144)</f>
        <v>214.04018714512833</v>
      </c>
      <c r="BS8" s="140">
        <f>(I8+S8+AC8+AM8+AW8+BI8)</f>
        <v>1</v>
      </c>
    </row>
    <row r="9" spans="1:71" ht="9.75" customHeight="1">
      <c r="A9" s="214"/>
      <c r="B9" s="215"/>
      <c r="C9" s="36" t="s">
        <v>65</v>
      </c>
      <c r="D9" s="37">
        <v>53</v>
      </c>
      <c r="E9" s="38">
        <f aca="true" t="shared" si="4" ref="E9:E72">IF(D9="","",RANK(D9,D$8:D$77,1))</f>
        <v>27</v>
      </c>
      <c r="F9" s="38"/>
      <c r="G9" s="219"/>
      <c r="H9" s="183"/>
      <c r="I9" s="189"/>
      <c r="J9" s="83"/>
      <c r="K9" s="214"/>
      <c r="L9" s="215"/>
      <c r="M9" s="50" t="str">
        <f aca="true" t="shared" si="5" ref="M9:M72">IF(C9="","",C9)</f>
        <v>Brandon Wieberdink</v>
      </c>
      <c r="N9" s="37">
        <v>50</v>
      </c>
      <c r="O9" s="38">
        <f aca="true" t="shared" si="6" ref="O9:O72">IF(N9="","",RANK(N9,N$8:N$77,1))</f>
        <v>23</v>
      </c>
      <c r="P9" s="38"/>
      <c r="Q9" s="219"/>
      <c r="R9" s="183"/>
      <c r="S9" s="183"/>
      <c r="T9" s="56"/>
      <c r="U9" s="214"/>
      <c r="V9" s="215"/>
      <c r="W9" s="50" t="str">
        <f t="shared" si="0"/>
        <v>Brandon Wieberdink</v>
      </c>
      <c r="X9" s="37"/>
      <c r="Y9" s="38">
        <f aca="true" t="shared" si="7" ref="Y9:Y72">IF(X9="","",RANK(X9,X$8:X$77,1))</f>
      </c>
      <c r="Z9" s="38"/>
      <c r="AA9" s="219"/>
      <c r="AB9" s="183"/>
      <c r="AC9" s="183"/>
      <c r="AD9" s="56"/>
      <c r="AE9" s="170"/>
      <c r="AF9" s="171"/>
      <c r="AG9" s="84" t="str">
        <f t="shared" si="1"/>
        <v>Brandon Wieberdink</v>
      </c>
      <c r="AH9" s="85">
        <v>50</v>
      </c>
      <c r="AI9" s="86">
        <f aca="true" t="shared" si="8" ref="AI9:AI72">IF(AH9="","",RANK(AH9,AH$8:AH$137,1))</f>
        <v>45</v>
      </c>
      <c r="AJ9" s="86"/>
      <c r="AK9" s="198"/>
      <c r="AL9" s="155"/>
      <c r="AM9" s="155"/>
      <c r="AN9" s="56"/>
      <c r="AO9" s="170"/>
      <c r="AP9" s="171"/>
      <c r="AQ9" s="84" t="str">
        <f t="shared" si="2"/>
        <v>Brandon Wieberdink</v>
      </c>
      <c r="AR9" s="85">
        <v>55</v>
      </c>
      <c r="AS9" s="86">
        <f aca="true" t="shared" si="9" ref="AS9:AS72">IF(AR9="","",RANK(AR9,AR$8:AR$137,1))</f>
        <v>51</v>
      </c>
      <c r="AT9" s="86"/>
      <c r="AU9" s="198"/>
      <c r="AV9" s="155"/>
      <c r="AW9" s="155"/>
      <c r="AX9" s="56"/>
      <c r="AY9" s="170"/>
      <c r="AZ9" s="171"/>
      <c r="BA9" s="84" t="str">
        <f t="shared" si="3"/>
        <v>Brandon Wieberdink</v>
      </c>
      <c r="BB9" s="87">
        <v>48</v>
      </c>
      <c r="BC9" s="87">
        <v>50</v>
      </c>
      <c r="BD9" s="86">
        <f aca="true" t="shared" si="10" ref="BD9:BD17">IF(BB9+BC9=0,"",BB9+BC9)</f>
        <v>98</v>
      </c>
      <c r="BE9" s="86">
        <f aca="true" t="shared" si="11" ref="BE9:BE72">IF(BD9="","",RANK(BD9,BD$8:BD$137,1))</f>
        <v>51</v>
      </c>
      <c r="BF9" s="86"/>
      <c r="BG9" s="166"/>
      <c r="BH9" s="155"/>
      <c r="BI9" s="155"/>
      <c r="BK9" s="135"/>
      <c r="BL9" s="81" t="str">
        <f aca="true" t="shared" si="12" ref="BL9:BL18">IF(C9="","",C9)</f>
        <v>Brandon Wieberdink</v>
      </c>
      <c r="BM9" s="81" t="s">
        <v>3</v>
      </c>
      <c r="BN9" s="108">
        <f aca="true" t="shared" si="13" ref="BN9:BN18">IF(D9+N9+X9+AH9+AR9=0,"",AVERAGE(D9,N9,X9,AH9,AR9,BB9,BC9))</f>
        <v>51</v>
      </c>
      <c r="BO9" s="88">
        <f aca="true" t="shared" si="14" ref="BO9:BO72">IF(BN9="","",(BN9-BV$4)*(113/BW$4)*(0.96)+36)</f>
        <v>49.81438473767886</v>
      </c>
      <c r="BP9" s="105">
        <f aca="true" t="shared" si="15" ref="BP9:BP18">IF(F9+P9+Z9+AJ9+AT9+BF9=0,"",(F9+P9+Z9+AJ9+AT9+BF9))</f>
      </c>
      <c r="BQ9" s="138"/>
      <c r="BR9" s="138">
        <f aca="true" t="shared" si="16" ref="BR9:BR71">IF(BQ9="","",(BQ9-BY$4)*(113/BZ$4)*(0.96)+36)</f>
      </c>
      <c r="BS9" s="141"/>
    </row>
    <row r="10" spans="1:71" ht="9.75" customHeight="1">
      <c r="A10" s="214"/>
      <c r="B10" s="215"/>
      <c r="C10" s="36" t="s">
        <v>66</v>
      </c>
      <c r="D10" s="37">
        <v>57</v>
      </c>
      <c r="E10" s="38">
        <f t="shared" si="4"/>
        <v>31</v>
      </c>
      <c r="F10" s="38"/>
      <c r="G10" s="219"/>
      <c r="H10" s="183"/>
      <c r="I10" s="189"/>
      <c r="J10" s="83"/>
      <c r="K10" s="214"/>
      <c r="L10" s="215"/>
      <c r="M10" s="50" t="str">
        <f t="shared" si="5"/>
        <v>Colin Kettenhoven</v>
      </c>
      <c r="N10" s="37">
        <v>62</v>
      </c>
      <c r="O10" s="38">
        <f t="shared" si="6"/>
        <v>34</v>
      </c>
      <c r="P10" s="38"/>
      <c r="Q10" s="219"/>
      <c r="R10" s="183"/>
      <c r="S10" s="183"/>
      <c r="T10" s="56"/>
      <c r="U10" s="214"/>
      <c r="V10" s="215"/>
      <c r="W10" s="50" t="str">
        <f t="shared" si="0"/>
        <v>Colin Kettenhoven</v>
      </c>
      <c r="X10" s="37"/>
      <c r="Y10" s="38">
        <f t="shared" si="7"/>
      </c>
      <c r="Z10" s="38"/>
      <c r="AA10" s="219"/>
      <c r="AB10" s="183"/>
      <c r="AC10" s="183"/>
      <c r="AD10" s="56"/>
      <c r="AE10" s="170"/>
      <c r="AF10" s="171"/>
      <c r="AG10" s="84" t="str">
        <f t="shared" si="1"/>
        <v>Colin Kettenhoven</v>
      </c>
      <c r="AH10" s="85">
        <v>61</v>
      </c>
      <c r="AI10" s="86">
        <f t="shared" si="8"/>
        <v>61</v>
      </c>
      <c r="AJ10" s="86"/>
      <c r="AK10" s="198"/>
      <c r="AL10" s="155"/>
      <c r="AM10" s="155"/>
      <c r="AN10" s="56"/>
      <c r="AO10" s="170"/>
      <c r="AP10" s="171"/>
      <c r="AQ10" s="84" t="str">
        <f t="shared" si="2"/>
        <v>Colin Kettenhoven</v>
      </c>
      <c r="AR10" s="85">
        <v>53</v>
      </c>
      <c r="AS10" s="86">
        <f t="shared" si="9"/>
        <v>45</v>
      </c>
      <c r="AT10" s="86"/>
      <c r="AU10" s="198"/>
      <c r="AV10" s="155"/>
      <c r="AW10" s="155"/>
      <c r="AX10" s="56"/>
      <c r="AY10" s="170"/>
      <c r="AZ10" s="171"/>
      <c r="BA10" s="84" t="str">
        <f t="shared" si="3"/>
        <v>Colin Kettenhoven</v>
      </c>
      <c r="BB10" s="87">
        <v>50</v>
      </c>
      <c r="BC10" s="87">
        <v>56</v>
      </c>
      <c r="BD10" s="86">
        <f t="shared" si="10"/>
        <v>106</v>
      </c>
      <c r="BE10" s="86">
        <f t="shared" si="11"/>
        <v>59</v>
      </c>
      <c r="BF10" s="86"/>
      <c r="BG10" s="166"/>
      <c r="BH10" s="155"/>
      <c r="BI10" s="155"/>
      <c r="BK10" s="135"/>
      <c r="BL10" s="81" t="str">
        <f t="shared" si="12"/>
        <v>Colin Kettenhoven</v>
      </c>
      <c r="BM10" s="81" t="s">
        <v>3</v>
      </c>
      <c r="BN10" s="108">
        <f t="shared" si="13"/>
        <v>56.5</v>
      </c>
      <c r="BO10" s="88">
        <f t="shared" si="14"/>
        <v>54.55715103338633</v>
      </c>
      <c r="BP10" s="105">
        <f t="shared" si="15"/>
      </c>
      <c r="BQ10" s="138"/>
      <c r="BR10" s="138">
        <f t="shared" si="16"/>
      </c>
      <c r="BS10" s="141"/>
    </row>
    <row r="11" spans="1:71" ht="9.75" customHeight="1">
      <c r="A11" s="214"/>
      <c r="B11" s="215"/>
      <c r="C11" s="36" t="s">
        <v>67</v>
      </c>
      <c r="D11" s="37">
        <v>58</v>
      </c>
      <c r="E11" s="38">
        <f t="shared" si="4"/>
        <v>33</v>
      </c>
      <c r="F11" s="38"/>
      <c r="G11" s="219"/>
      <c r="H11" s="183"/>
      <c r="I11" s="189"/>
      <c r="J11" s="83"/>
      <c r="K11" s="214"/>
      <c r="L11" s="215"/>
      <c r="M11" s="50" t="str">
        <f t="shared" si="5"/>
        <v>Ben Michaels</v>
      </c>
      <c r="N11" s="37">
        <v>59</v>
      </c>
      <c r="O11" s="38">
        <f t="shared" si="6"/>
        <v>32</v>
      </c>
      <c r="P11" s="38"/>
      <c r="Q11" s="219"/>
      <c r="R11" s="183"/>
      <c r="S11" s="183"/>
      <c r="T11" s="56"/>
      <c r="U11" s="214"/>
      <c r="V11" s="215"/>
      <c r="W11" s="50" t="str">
        <f t="shared" si="0"/>
        <v>Ben Michaels</v>
      </c>
      <c r="X11" s="37"/>
      <c r="Y11" s="38">
        <f t="shared" si="7"/>
      </c>
      <c r="Z11" s="38"/>
      <c r="AA11" s="219"/>
      <c r="AB11" s="183"/>
      <c r="AC11" s="183"/>
      <c r="AD11" s="56"/>
      <c r="AE11" s="170"/>
      <c r="AF11" s="171"/>
      <c r="AG11" s="84" t="str">
        <f t="shared" si="1"/>
        <v>Ben Michaels</v>
      </c>
      <c r="AH11" s="85">
        <v>60</v>
      </c>
      <c r="AI11" s="86">
        <f t="shared" si="8"/>
        <v>60</v>
      </c>
      <c r="AJ11" s="86"/>
      <c r="AK11" s="198"/>
      <c r="AL11" s="155"/>
      <c r="AM11" s="155"/>
      <c r="AN11" s="56"/>
      <c r="AO11" s="170"/>
      <c r="AP11" s="171"/>
      <c r="AQ11" s="84" t="str">
        <f t="shared" si="2"/>
        <v>Ben Michaels</v>
      </c>
      <c r="AR11" s="85">
        <v>56</v>
      </c>
      <c r="AS11" s="86">
        <f t="shared" si="9"/>
        <v>55</v>
      </c>
      <c r="AT11" s="86"/>
      <c r="AU11" s="198"/>
      <c r="AV11" s="155"/>
      <c r="AW11" s="155"/>
      <c r="AX11" s="56"/>
      <c r="AY11" s="170"/>
      <c r="AZ11" s="171"/>
      <c r="BA11" s="84" t="str">
        <f t="shared" si="3"/>
        <v>Ben Michaels</v>
      </c>
      <c r="BB11" s="87">
        <v>60</v>
      </c>
      <c r="BC11" s="87">
        <v>59</v>
      </c>
      <c r="BD11" s="86">
        <f t="shared" si="10"/>
        <v>119</v>
      </c>
      <c r="BE11" s="86">
        <f t="shared" si="11"/>
        <v>63</v>
      </c>
      <c r="BF11" s="86"/>
      <c r="BG11" s="166"/>
      <c r="BH11" s="155"/>
      <c r="BI11" s="155"/>
      <c r="BK11" s="135"/>
      <c r="BL11" s="81" t="str">
        <f t="shared" si="12"/>
        <v>Ben Michaels</v>
      </c>
      <c r="BM11" s="81" t="s">
        <v>3</v>
      </c>
      <c r="BN11" s="108">
        <f t="shared" si="13"/>
        <v>58.666666666666664</v>
      </c>
      <c r="BO11" s="88">
        <f t="shared" si="14"/>
        <v>56.425513513513515</v>
      </c>
      <c r="BP11" s="105">
        <f t="shared" si="15"/>
      </c>
      <c r="BQ11" s="138"/>
      <c r="BR11" s="138">
        <f t="shared" si="16"/>
      </c>
      <c r="BS11" s="141"/>
    </row>
    <row r="12" spans="1:71" ht="9.75" customHeight="1">
      <c r="A12" s="214"/>
      <c r="B12" s="215"/>
      <c r="C12" s="36" t="s">
        <v>68</v>
      </c>
      <c r="D12" s="37">
        <v>61</v>
      </c>
      <c r="E12" s="38">
        <f t="shared" si="4"/>
        <v>34</v>
      </c>
      <c r="F12" s="38"/>
      <c r="G12" s="219"/>
      <c r="H12" s="183"/>
      <c r="I12" s="189"/>
      <c r="J12" s="83"/>
      <c r="K12" s="214"/>
      <c r="L12" s="215"/>
      <c r="M12" s="50" t="str">
        <f t="shared" si="5"/>
        <v>Sam Wolf</v>
      </c>
      <c r="N12" s="37"/>
      <c r="O12" s="38">
        <f t="shared" si="6"/>
      </c>
      <c r="P12" s="38"/>
      <c r="Q12" s="219"/>
      <c r="R12" s="183"/>
      <c r="S12" s="183"/>
      <c r="T12" s="56"/>
      <c r="U12" s="214"/>
      <c r="V12" s="215"/>
      <c r="W12" s="50" t="str">
        <f t="shared" si="0"/>
        <v>Sam Wolf</v>
      </c>
      <c r="X12" s="37"/>
      <c r="Y12" s="38">
        <f t="shared" si="7"/>
      </c>
      <c r="Z12" s="38"/>
      <c r="AA12" s="219"/>
      <c r="AB12" s="183"/>
      <c r="AC12" s="183"/>
      <c r="AD12" s="56"/>
      <c r="AE12" s="170"/>
      <c r="AF12" s="171"/>
      <c r="AG12" s="84" t="str">
        <f t="shared" si="1"/>
        <v>Sam Wolf</v>
      </c>
      <c r="AH12" s="85"/>
      <c r="AI12" s="86">
        <f t="shared" si="8"/>
      </c>
      <c r="AJ12" s="86"/>
      <c r="AK12" s="198"/>
      <c r="AL12" s="155"/>
      <c r="AM12" s="155"/>
      <c r="AN12" s="56"/>
      <c r="AO12" s="170"/>
      <c r="AP12" s="171"/>
      <c r="AQ12" s="84" t="str">
        <f t="shared" si="2"/>
        <v>Sam Wolf</v>
      </c>
      <c r="AR12" s="85"/>
      <c r="AS12" s="86">
        <f t="shared" si="9"/>
      </c>
      <c r="AT12" s="86"/>
      <c r="AU12" s="198"/>
      <c r="AV12" s="155"/>
      <c r="AW12" s="155"/>
      <c r="AX12" s="56"/>
      <c r="AY12" s="170"/>
      <c r="AZ12" s="171"/>
      <c r="BA12" s="84" t="str">
        <f t="shared" si="3"/>
        <v>Sam Wolf</v>
      </c>
      <c r="BB12" s="87"/>
      <c r="BC12" s="87"/>
      <c r="BD12" s="86">
        <f t="shared" si="10"/>
      </c>
      <c r="BE12" s="86">
        <f t="shared" si="11"/>
      </c>
      <c r="BF12" s="86"/>
      <c r="BG12" s="166"/>
      <c r="BH12" s="155"/>
      <c r="BI12" s="155"/>
      <c r="BK12" s="135"/>
      <c r="BL12" s="81" t="str">
        <f t="shared" si="12"/>
        <v>Sam Wolf</v>
      </c>
      <c r="BM12" s="81" t="s">
        <v>3</v>
      </c>
      <c r="BN12" s="108">
        <f t="shared" si="13"/>
        <v>61</v>
      </c>
      <c r="BO12" s="88">
        <f t="shared" si="14"/>
        <v>58.43759618441972</v>
      </c>
      <c r="BP12" s="105">
        <f t="shared" si="15"/>
      </c>
      <c r="BQ12" s="138"/>
      <c r="BR12" s="138">
        <f t="shared" si="16"/>
      </c>
      <c r="BS12" s="141"/>
    </row>
    <row r="13" spans="1:71" ht="9.75" customHeight="1">
      <c r="A13" s="214"/>
      <c r="B13" s="215"/>
      <c r="C13" s="36" t="s">
        <v>137</v>
      </c>
      <c r="D13" s="37"/>
      <c r="E13" s="38">
        <f t="shared" si="4"/>
      </c>
      <c r="F13" s="38"/>
      <c r="G13" s="219"/>
      <c r="H13" s="183"/>
      <c r="I13" s="189"/>
      <c r="J13" s="83"/>
      <c r="K13" s="214"/>
      <c r="L13" s="215"/>
      <c r="M13" s="50" t="str">
        <f t="shared" si="5"/>
        <v>Teddy Jurgilanis</v>
      </c>
      <c r="N13" s="37"/>
      <c r="O13" s="38">
        <f t="shared" si="6"/>
      </c>
      <c r="P13" s="38"/>
      <c r="Q13" s="219"/>
      <c r="R13" s="183"/>
      <c r="S13" s="183"/>
      <c r="T13" s="56"/>
      <c r="U13" s="214"/>
      <c r="V13" s="215"/>
      <c r="W13" s="50" t="str">
        <f t="shared" si="0"/>
        <v>Teddy Jurgilanis</v>
      </c>
      <c r="X13" s="37"/>
      <c r="Y13" s="38">
        <f t="shared" si="7"/>
      </c>
      <c r="Z13" s="38"/>
      <c r="AA13" s="219"/>
      <c r="AB13" s="183"/>
      <c r="AC13" s="183"/>
      <c r="AD13" s="56"/>
      <c r="AE13" s="170"/>
      <c r="AF13" s="171"/>
      <c r="AG13" s="84" t="str">
        <f t="shared" si="1"/>
        <v>Teddy Jurgilanis</v>
      </c>
      <c r="AH13" s="85">
        <v>69</v>
      </c>
      <c r="AI13" s="86">
        <f t="shared" si="8"/>
        <v>65</v>
      </c>
      <c r="AJ13" s="86"/>
      <c r="AK13" s="198"/>
      <c r="AL13" s="155"/>
      <c r="AM13" s="155"/>
      <c r="AN13" s="56"/>
      <c r="AO13" s="170"/>
      <c r="AP13" s="171"/>
      <c r="AQ13" s="84" t="str">
        <f t="shared" si="2"/>
        <v>Teddy Jurgilanis</v>
      </c>
      <c r="AR13" s="85"/>
      <c r="AS13" s="86">
        <f t="shared" si="9"/>
      </c>
      <c r="AT13" s="86"/>
      <c r="AU13" s="198"/>
      <c r="AV13" s="155"/>
      <c r="AW13" s="155"/>
      <c r="AX13" s="56"/>
      <c r="AY13" s="170"/>
      <c r="AZ13" s="171"/>
      <c r="BA13" s="84" t="str">
        <f t="shared" si="3"/>
        <v>Teddy Jurgilanis</v>
      </c>
      <c r="BB13" s="87"/>
      <c r="BC13" s="87"/>
      <c r="BD13" s="86">
        <f t="shared" si="10"/>
      </c>
      <c r="BE13" s="86">
        <f t="shared" si="11"/>
      </c>
      <c r="BF13" s="86"/>
      <c r="BG13" s="166"/>
      <c r="BH13" s="155"/>
      <c r="BI13" s="155"/>
      <c r="BK13" s="135"/>
      <c r="BL13" s="81" t="str">
        <f t="shared" si="12"/>
        <v>Teddy Jurgilanis</v>
      </c>
      <c r="BM13" s="81" t="s">
        <v>3</v>
      </c>
      <c r="BN13" s="108">
        <f t="shared" si="13"/>
        <v>69</v>
      </c>
      <c r="BO13" s="88">
        <f t="shared" si="14"/>
        <v>65.3361653418124</v>
      </c>
      <c r="BP13" s="105">
        <f t="shared" si="15"/>
      </c>
      <c r="BQ13" s="138"/>
      <c r="BR13" s="138">
        <f t="shared" si="16"/>
      </c>
      <c r="BS13" s="141"/>
    </row>
    <row r="14" spans="1:71" ht="9.75" customHeight="1">
      <c r="A14" s="214"/>
      <c r="B14" s="215"/>
      <c r="C14" s="36" t="s">
        <v>165</v>
      </c>
      <c r="D14" s="37"/>
      <c r="E14" s="38">
        <f t="shared" si="4"/>
      </c>
      <c r="F14" s="38"/>
      <c r="G14" s="219"/>
      <c r="H14" s="183"/>
      <c r="I14" s="189"/>
      <c r="J14" s="83"/>
      <c r="K14" s="214"/>
      <c r="L14" s="215"/>
      <c r="M14" s="50" t="str">
        <f t="shared" si="5"/>
        <v>Hunter Prinsen/Tayler Holzberger</v>
      </c>
      <c r="N14" s="37">
        <v>56</v>
      </c>
      <c r="O14" s="38">
        <f t="shared" si="6"/>
        <v>30</v>
      </c>
      <c r="P14" s="38"/>
      <c r="Q14" s="219"/>
      <c r="R14" s="183"/>
      <c r="S14" s="183"/>
      <c r="T14" s="56"/>
      <c r="U14" s="214"/>
      <c r="V14" s="215"/>
      <c r="W14" s="50" t="str">
        <f t="shared" si="0"/>
        <v>Hunter Prinsen/Tayler Holzberger</v>
      </c>
      <c r="X14" s="37">
        <v>56</v>
      </c>
      <c r="Y14" s="38">
        <f t="shared" si="7"/>
        <v>32</v>
      </c>
      <c r="Z14" s="38"/>
      <c r="AA14" s="219"/>
      <c r="AB14" s="183"/>
      <c r="AC14" s="183"/>
      <c r="AD14" s="56"/>
      <c r="AE14" s="170"/>
      <c r="AF14" s="171"/>
      <c r="AG14" s="84" t="str">
        <f t="shared" si="1"/>
        <v>Hunter Prinsen/Tayler Holzberger</v>
      </c>
      <c r="AH14" s="85"/>
      <c r="AI14" s="86">
        <f t="shared" si="8"/>
      </c>
      <c r="AJ14" s="86"/>
      <c r="AK14" s="198"/>
      <c r="AL14" s="155"/>
      <c r="AM14" s="155"/>
      <c r="AN14" s="56"/>
      <c r="AO14" s="170"/>
      <c r="AP14" s="171"/>
      <c r="AQ14" s="84" t="str">
        <f t="shared" si="2"/>
        <v>Hunter Prinsen/Tayler Holzberger</v>
      </c>
      <c r="AR14" s="85">
        <v>67</v>
      </c>
      <c r="AS14" s="86">
        <f t="shared" si="9"/>
        <v>65</v>
      </c>
      <c r="AT14" s="86"/>
      <c r="AU14" s="198"/>
      <c r="AV14" s="155"/>
      <c r="AW14" s="155"/>
      <c r="AX14" s="56"/>
      <c r="AY14" s="170"/>
      <c r="AZ14" s="171"/>
      <c r="BA14" s="84" t="str">
        <f t="shared" si="3"/>
        <v>Hunter Prinsen/Tayler Holzberger</v>
      </c>
      <c r="BB14" s="87">
        <v>60</v>
      </c>
      <c r="BC14" s="87">
        <v>60</v>
      </c>
      <c r="BD14" s="86">
        <f t="shared" si="10"/>
        <v>120</v>
      </c>
      <c r="BE14" s="86">
        <f t="shared" si="11"/>
        <v>64</v>
      </c>
      <c r="BF14" s="86"/>
      <c r="BG14" s="166"/>
      <c r="BH14" s="155"/>
      <c r="BI14" s="155"/>
      <c r="BK14" s="135"/>
      <c r="BL14" s="81" t="str">
        <f t="shared" si="12"/>
        <v>Hunter Prinsen/Tayler Holzberger</v>
      </c>
      <c r="BM14" s="81" t="s">
        <v>3</v>
      </c>
      <c r="BN14" s="108">
        <f t="shared" si="13"/>
        <v>59.8</v>
      </c>
      <c r="BO14" s="88">
        <f t="shared" si="14"/>
        <v>57.40281081081081</v>
      </c>
      <c r="BP14" s="105">
        <f t="shared" si="15"/>
      </c>
      <c r="BQ14" s="138"/>
      <c r="BR14" s="138">
        <f t="shared" si="16"/>
      </c>
      <c r="BS14" s="141"/>
    </row>
    <row r="15" spans="1:71" ht="9.75" customHeight="1">
      <c r="A15" s="214"/>
      <c r="B15" s="215"/>
      <c r="C15" s="36" t="s">
        <v>162</v>
      </c>
      <c r="D15" s="37"/>
      <c r="E15" s="38">
        <f t="shared" si="4"/>
      </c>
      <c r="F15" s="38"/>
      <c r="G15" s="219"/>
      <c r="H15" s="183"/>
      <c r="I15" s="189"/>
      <c r="J15" s="83"/>
      <c r="K15" s="214"/>
      <c r="L15" s="215"/>
      <c r="M15" s="50" t="str">
        <f t="shared" si="5"/>
        <v>Tyler Falk</v>
      </c>
      <c r="N15" s="37"/>
      <c r="O15" s="38">
        <f t="shared" si="6"/>
      </c>
      <c r="P15" s="38"/>
      <c r="Q15" s="219"/>
      <c r="R15" s="183"/>
      <c r="S15" s="183"/>
      <c r="T15" s="56"/>
      <c r="U15" s="214"/>
      <c r="V15" s="215"/>
      <c r="W15" s="50" t="str">
        <f t="shared" si="0"/>
        <v>Tyler Falk</v>
      </c>
      <c r="X15" s="37">
        <v>72</v>
      </c>
      <c r="Y15" s="38">
        <f t="shared" si="7"/>
        <v>34</v>
      </c>
      <c r="Z15" s="38"/>
      <c r="AA15" s="219"/>
      <c r="AB15" s="183"/>
      <c r="AC15" s="183"/>
      <c r="AD15" s="56"/>
      <c r="AE15" s="170"/>
      <c r="AF15" s="171"/>
      <c r="AG15" s="84" t="str">
        <f t="shared" si="1"/>
        <v>Tyler Falk</v>
      </c>
      <c r="AH15" s="85"/>
      <c r="AI15" s="86">
        <f t="shared" si="8"/>
      </c>
      <c r="AJ15" s="86"/>
      <c r="AK15" s="198"/>
      <c r="AL15" s="155"/>
      <c r="AM15" s="155"/>
      <c r="AN15" s="56"/>
      <c r="AO15" s="170"/>
      <c r="AP15" s="171"/>
      <c r="AQ15" s="84" t="str">
        <f t="shared" si="2"/>
        <v>Tyler Falk</v>
      </c>
      <c r="AR15" s="85"/>
      <c r="AS15" s="86">
        <f t="shared" si="9"/>
      </c>
      <c r="AT15" s="86"/>
      <c r="AU15" s="198"/>
      <c r="AV15" s="155"/>
      <c r="AW15" s="155"/>
      <c r="AX15" s="56"/>
      <c r="AY15" s="170"/>
      <c r="AZ15" s="171"/>
      <c r="BA15" s="84" t="str">
        <f t="shared" si="3"/>
        <v>Tyler Falk</v>
      </c>
      <c r="BB15" s="87"/>
      <c r="BC15" s="87"/>
      <c r="BD15" s="86">
        <f t="shared" si="10"/>
      </c>
      <c r="BE15" s="86">
        <f t="shared" si="11"/>
      </c>
      <c r="BF15" s="86"/>
      <c r="BG15" s="166"/>
      <c r="BH15" s="155"/>
      <c r="BI15" s="155"/>
      <c r="BK15" s="135"/>
      <c r="BL15" s="81" t="str">
        <f t="shared" si="12"/>
        <v>Tyler Falk</v>
      </c>
      <c r="BM15" s="81" t="s">
        <v>3</v>
      </c>
      <c r="BN15" s="108">
        <f t="shared" si="13"/>
        <v>72</v>
      </c>
      <c r="BO15" s="88">
        <f t="shared" si="14"/>
        <v>67.92312877583466</v>
      </c>
      <c r="BP15" s="105">
        <f t="shared" si="15"/>
      </c>
      <c r="BQ15" s="138"/>
      <c r="BR15" s="138">
        <f t="shared" si="16"/>
      </c>
      <c r="BS15" s="141"/>
    </row>
    <row r="16" spans="1:71" ht="9.75" customHeight="1">
      <c r="A16" s="214"/>
      <c r="B16" s="215"/>
      <c r="C16" s="36" t="s">
        <v>163</v>
      </c>
      <c r="D16" s="37"/>
      <c r="E16" s="38">
        <f t="shared" si="4"/>
      </c>
      <c r="F16" s="38"/>
      <c r="G16" s="219"/>
      <c r="H16" s="183"/>
      <c r="I16" s="189"/>
      <c r="J16" s="83"/>
      <c r="K16" s="214"/>
      <c r="L16" s="215"/>
      <c r="M16" s="50" t="str">
        <f t="shared" si="5"/>
        <v>Abigail Lavey</v>
      </c>
      <c r="N16" s="37"/>
      <c r="O16" s="38">
        <f t="shared" si="6"/>
      </c>
      <c r="P16" s="38"/>
      <c r="Q16" s="219"/>
      <c r="R16" s="183"/>
      <c r="S16" s="183"/>
      <c r="T16" s="56"/>
      <c r="U16" s="214"/>
      <c r="V16" s="215"/>
      <c r="W16" s="50" t="str">
        <f t="shared" si="0"/>
        <v>Abigail Lavey</v>
      </c>
      <c r="X16" s="37">
        <v>68</v>
      </c>
      <c r="Y16" s="38">
        <f t="shared" si="7"/>
        <v>33</v>
      </c>
      <c r="Z16" s="38"/>
      <c r="AA16" s="219"/>
      <c r="AB16" s="183"/>
      <c r="AC16" s="183"/>
      <c r="AD16" s="56"/>
      <c r="AE16" s="170"/>
      <c r="AF16" s="171"/>
      <c r="AG16" s="84" t="str">
        <f t="shared" si="1"/>
        <v>Abigail Lavey</v>
      </c>
      <c r="AH16" s="85"/>
      <c r="AI16" s="86">
        <f t="shared" si="8"/>
      </c>
      <c r="AJ16" s="86"/>
      <c r="AK16" s="198"/>
      <c r="AL16" s="155"/>
      <c r="AM16" s="155"/>
      <c r="AN16" s="56"/>
      <c r="AO16" s="170"/>
      <c r="AP16" s="171"/>
      <c r="AQ16" s="84" t="str">
        <f t="shared" si="2"/>
        <v>Abigail Lavey</v>
      </c>
      <c r="AR16" s="85"/>
      <c r="AS16" s="86">
        <f t="shared" si="9"/>
      </c>
      <c r="AT16" s="86"/>
      <c r="AU16" s="198"/>
      <c r="AV16" s="155"/>
      <c r="AW16" s="155"/>
      <c r="AX16" s="56"/>
      <c r="AY16" s="170"/>
      <c r="AZ16" s="171"/>
      <c r="BA16" s="84" t="str">
        <f t="shared" si="3"/>
        <v>Abigail Lavey</v>
      </c>
      <c r="BB16" s="87"/>
      <c r="BC16" s="87"/>
      <c r="BD16" s="86">
        <f t="shared" si="10"/>
      </c>
      <c r="BE16" s="86">
        <f t="shared" si="11"/>
      </c>
      <c r="BF16" s="86"/>
      <c r="BG16" s="166"/>
      <c r="BH16" s="155"/>
      <c r="BI16" s="155"/>
      <c r="BK16" s="135"/>
      <c r="BL16" s="81" t="str">
        <f t="shared" si="12"/>
        <v>Abigail Lavey</v>
      </c>
      <c r="BM16" s="81" t="s">
        <v>3</v>
      </c>
      <c r="BN16" s="108">
        <f t="shared" si="13"/>
        <v>68</v>
      </c>
      <c r="BO16" s="88">
        <f t="shared" si="14"/>
        <v>64.47384419713832</v>
      </c>
      <c r="BP16" s="105">
        <f t="shared" si="15"/>
      </c>
      <c r="BQ16" s="138"/>
      <c r="BR16" s="138">
        <f t="shared" si="16"/>
      </c>
      <c r="BS16" s="141"/>
    </row>
    <row r="17" spans="1:71" ht="10.5" customHeight="1" thickBot="1">
      <c r="A17" s="216"/>
      <c r="B17" s="217"/>
      <c r="C17" s="39" t="s">
        <v>164</v>
      </c>
      <c r="D17" s="40"/>
      <c r="E17" s="41">
        <f t="shared" si="4"/>
      </c>
      <c r="F17" s="41"/>
      <c r="G17" s="220"/>
      <c r="H17" s="184"/>
      <c r="I17" s="190"/>
      <c r="J17" s="83"/>
      <c r="K17" s="216"/>
      <c r="L17" s="217"/>
      <c r="M17" s="51" t="str">
        <f t="shared" si="5"/>
        <v>Nick Spredemann</v>
      </c>
      <c r="N17" s="40"/>
      <c r="O17" s="41">
        <f t="shared" si="6"/>
      </c>
      <c r="P17" s="41"/>
      <c r="Q17" s="220"/>
      <c r="R17" s="184"/>
      <c r="S17" s="184"/>
      <c r="T17" s="56"/>
      <c r="U17" s="216"/>
      <c r="V17" s="217"/>
      <c r="W17" s="51" t="str">
        <f t="shared" si="0"/>
        <v>Nick Spredemann</v>
      </c>
      <c r="X17" s="40">
        <v>75</v>
      </c>
      <c r="Y17" s="41">
        <f t="shared" si="7"/>
        <v>35</v>
      </c>
      <c r="Z17" s="41"/>
      <c r="AA17" s="220"/>
      <c r="AB17" s="184"/>
      <c r="AC17" s="184"/>
      <c r="AD17" s="56"/>
      <c r="AE17" s="172"/>
      <c r="AF17" s="173"/>
      <c r="AG17" s="89" t="str">
        <f t="shared" si="1"/>
        <v>Nick Spredemann</v>
      </c>
      <c r="AH17" s="90"/>
      <c r="AI17" s="91">
        <f t="shared" si="8"/>
      </c>
      <c r="AJ17" s="91"/>
      <c r="AK17" s="199"/>
      <c r="AL17" s="156"/>
      <c r="AM17" s="156"/>
      <c r="AN17" s="56"/>
      <c r="AO17" s="172"/>
      <c r="AP17" s="173"/>
      <c r="AQ17" s="89" t="str">
        <f t="shared" si="2"/>
        <v>Nick Spredemann</v>
      </c>
      <c r="AR17" s="90"/>
      <c r="AS17" s="91">
        <f t="shared" si="9"/>
      </c>
      <c r="AT17" s="91"/>
      <c r="AU17" s="199"/>
      <c r="AV17" s="156"/>
      <c r="AW17" s="156"/>
      <c r="AX17" s="56"/>
      <c r="AY17" s="172"/>
      <c r="AZ17" s="173"/>
      <c r="BA17" s="89" t="str">
        <f t="shared" si="3"/>
        <v>Nick Spredemann</v>
      </c>
      <c r="BB17" s="92"/>
      <c r="BC17" s="92"/>
      <c r="BD17" s="91">
        <f t="shared" si="10"/>
      </c>
      <c r="BE17" s="91">
        <f t="shared" si="11"/>
      </c>
      <c r="BF17" s="91"/>
      <c r="BG17" s="167"/>
      <c r="BH17" s="156"/>
      <c r="BI17" s="156"/>
      <c r="BK17" s="136"/>
      <c r="BL17" s="93" t="str">
        <f t="shared" si="12"/>
        <v>Nick Spredemann</v>
      </c>
      <c r="BM17" s="93" t="s">
        <v>3</v>
      </c>
      <c r="BN17" s="109">
        <f t="shared" si="13"/>
        <v>75</v>
      </c>
      <c r="BO17" s="94">
        <f t="shared" si="14"/>
        <v>70.51009220985691</v>
      </c>
      <c r="BP17" s="106">
        <f t="shared" si="15"/>
      </c>
      <c r="BQ17" s="139"/>
      <c r="BR17" s="139">
        <f t="shared" si="16"/>
      </c>
      <c r="BS17" s="142"/>
    </row>
    <row r="18" spans="1:71" ht="9.75" customHeight="1">
      <c r="A18" s="214" t="s">
        <v>16</v>
      </c>
      <c r="B18" s="215" t="s">
        <v>16</v>
      </c>
      <c r="C18" s="42" t="s">
        <v>69</v>
      </c>
      <c r="D18" s="34">
        <v>46</v>
      </c>
      <c r="E18" s="35">
        <f t="shared" si="4"/>
        <v>15</v>
      </c>
      <c r="F18" s="35"/>
      <c r="G18" s="219">
        <f>IF(SUM(D18:D27)=0,"",(SUM(D18:D27)-MAX(D18:D27)))</f>
        <v>178</v>
      </c>
      <c r="H18" s="183">
        <f>IF(G18="","",RANK(G18,G$8:G$77,1))</f>
        <v>3</v>
      </c>
      <c r="I18" s="188">
        <v>3</v>
      </c>
      <c r="J18" s="83"/>
      <c r="K18" s="212" t="s">
        <v>16</v>
      </c>
      <c r="L18" s="213" t="s">
        <v>16</v>
      </c>
      <c r="M18" s="52" t="str">
        <f t="shared" si="5"/>
        <v>Charlie Twohig</v>
      </c>
      <c r="N18" s="34">
        <v>42</v>
      </c>
      <c r="O18" s="35">
        <f t="shared" si="6"/>
        <v>3</v>
      </c>
      <c r="P18" s="35">
        <v>1.5</v>
      </c>
      <c r="Q18" s="219">
        <f>IF(SUM(N18:N27)=0,"",(SUM(N18:N27)-MAX(N18:N27)))</f>
        <v>172</v>
      </c>
      <c r="R18" s="183">
        <f>IF(Q18="","",RANK(Q18,Q$8:Q$77,1))</f>
        <v>2</v>
      </c>
      <c r="S18" s="182">
        <v>4</v>
      </c>
      <c r="T18" s="56"/>
      <c r="U18" s="212" t="s">
        <v>16</v>
      </c>
      <c r="V18" s="213" t="s">
        <v>16</v>
      </c>
      <c r="W18" s="52" t="str">
        <f t="shared" si="0"/>
        <v>Charlie Twohig</v>
      </c>
      <c r="X18" s="34">
        <v>45</v>
      </c>
      <c r="Y18" s="35">
        <f t="shared" si="7"/>
        <v>15</v>
      </c>
      <c r="Z18" s="35"/>
      <c r="AA18" s="219">
        <f>IF(SUM(X18:X27)=0,"",(SUM(X18:X27)-MAX(X18:X27)))</f>
        <v>164</v>
      </c>
      <c r="AB18" s="183">
        <f>IF(AA18="","",RANK(AA18,AA$8:AA$77,1))</f>
        <v>1</v>
      </c>
      <c r="AC18" s="182">
        <v>5</v>
      </c>
      <c r="AD18" s="56"/>
      <c r="AE18" s="168" t="s">
        <v>16</v>
      </c>
      <c r="AF18" s="169" t="s">
        <v>16</v>
      </c>
      <c r="AG18" s="79" t="str">
        <f t="shared" si="1"/>
        <v>Charlie Twohig</v>
      </c>
      <c r="AH18" s="77">
        <v>38</v>
      </c>
      <c r="AI18" s="78">
        <f t="shared" si="8"/>
        <v>2</v>
      </c>
      <c r="AJ18" s="78">
        <v>13</v>
      </c>
      <c r="AK18" s="197">
        <f>IF(SUM(AH18:AH27)=0,"",(SUM(AH18:AH27)-MAX(AH18:AH27)))</f>
        <v>172</v>
      </c>
      <c r="AL18" s="154">
        <f>IF(AK18="","",RANK(AK18,AK$8:AK$137,1))</f>
        <v>5</v>
      </c>
      <c r="AM18" s="154">
        <v>7.5</v>
      </c>
      <c r="AN18" s="56"/>
      <c r="AO18" s="168" t="s">
        <v>16</v>
      </c>
      <c r="AP18" s="169" t="s">
        <v>16</v>
      </c>
      <c r="AQ18" s="79" t="str">
        <f t="shared" si="2"/>
        <v>Charlie Twohig</v>
      </c>
      <c r="AR18" s="95">
        <v>47</v>
      </c>
      <c r="AS18" s="78">
        <f t="shared" si="9"/>
        <v>33</v>
      </c>
      <c r="AT18" s="78"/>
      <c r="AU18" s="197">
        <f>IF(SUM(AR18:AR27)=0,"",(SUM(AR18:AR27)-MAX(AR18:AR27)))</f>
        <v>169</v>
      </c>
      <c r="AV18" s="154">
        <f>IF(AU18="","",RANK(AU18,AU$8:AU$137,1))</f>
        <v>4</v>
      </c>
      <c r="AW18" s="154">
        <v>9</v>
      </c>
      <c r="AX18" s="56"/>
      <c r="AY18" s="170" t="s">
        <v>16</v>
      </c>
      <c r="AZ18" s="171" t="s">
        <v>16</v>
      </c>
      <c r="BA18" s="76" t="str">
        <f t="shared" si="3"/>
        <v>Charlie Twohig</v>
      </c>
      <c r="BB18" s="96">
        <v>43</v>
      </c>
      <c r="BC18" s="96">
        <v>43</v>
      </c>
      <c r="BD18" s="97">
        <v>86</v>
      </c>
      <c r="BE18" s="97">
        <f t="shared" si="11"/>
        <v>22</v>
      </c>
      <c r="BF18" s="95">
        <v>9</v>
      </c>
      <c r="BG18" s="166">
        <f>IF(SUM(BD18:BD27)=0,"",(SUM(BD18:BD27)-MAX(BD18:BD27)))</f>
        <v>334</v>
      </c>
      <c r="BH18" s="155">
        <f>IF(BG18="","",RANK(BG18,BG$8:BG$137,1))</f>
        <v>2</v>
      </c>
      <c r="BI18" s="155">
        <v>21</v>
      </c>
      <c r="BK18" s="134" t="str">
        <f>A18</f>
        <v>KOHLER</v>
      </c>
      <c r="BL18" s="81" t="str">
        <f t="shared" si="12"/>
        <v>Charlie Twohig</v>
      </c>
      <c r="BM18" s="81" t="s">
        <v>0</v>
      </c>
      <c r="BN18" s="107">
        <f t="shared" si="13"/>
        <v>43.42857142857143</v>
      </c>
      <c r="BO18" s="82">
        <f t="shared" si="14"/>
        <v>43.2853817851465</v>
      </c>
      <c r="BP18" s="104">
        <f t="shared" si="15"/>
        <v>23.5</v>
      </c>
      <c r="BQ18" s="137">
        <f>IF(G18="","",((G18+Q18+AA18+AK18+AU18+BG18)/7))</f>
        <v>169.85714285714286</v>
      </c>
      <c r="BR18" s="137">
        <f>IF(BQ18=0,"",(BQ18-BZ$4)*(113/CA$4)*(0.96)+144)</f>
        <v>169.8154312968431</v>
      </c>
      <c r="BS18" s="140">
        <f>(I18+S18+AC18+AM18+AW18+BI18)</f>
        <v>49.5</v>
      </c>
    </row>
    <row r="19" spans="1:71" ht="9.75" customHeight="1">
      <c r="A19" s="214"/>
      <c r="B19" s="215"/>
      <c r="C19" s="36" t="s">
        <v>70</v>
      </c>
      <c r="D19" s="37">
        <v>47</v>
      </c>
      <c r="E19" s="38">
        <f t="shared" si="4"/>
        <v>17</v>
      </c>
      <c r="F19" s="38"/>
      <c r="G19" s="219"/>
      <c r="H19" s="183"/>
      <c r="I19" s="189"/>
      <c r="J19" s="83"/>
      <c r="K19" s="214"/>
      <c r="L19" s="215"/>
      <c r="M19" s="50" t="str">
        <f t="shared" si="5"/>
        <v>Jim Conklin</v>
      </c>
      <c r="N19" s="37">
        <v>42</v>
      </c>
      <c r="O19" s="38">
        <f t="shared" si="6"/>
        <v>3</v>
      </c>
      <c r="P19" s="38">
        <v>1.5</v>
      </c>
      <c r="Q19" s="219"/>
      <c r="R19" s="183"/>
      <c r="S19" s="183"/>
      <c r="T19" s="56"/>
      <c r="U19" s="214"/>
      <c r="V19" s="215"/>
      <c r="W19" s="50" t="str">
        <f t="shared" si="0"/>
        <v>Jim Conklin</v>
      </c>
      <c r="X19" s="37">
        <v>39</v>
      </c>
      <c r="Y19" s="38">
        <f t="shared" si="7"/>
        <v>2</v>
      </c>
      <c r="Z19" s="38">
        <v>3.5</v>
      </c>
      <c r="AA19" s="219"/>
      <c r="AB19" s="183"/>
      <c r="AC19" s="183"/>
      <c r="AD19" s="56"/>
      <c r="AE19" s="170"/>
      <c r="AF19" s="171"/>
      <c r="AG19" s="84" t="str">
        <f t="shared" si="1"/>
        <v>Jim Conklin</v>
      </c>
      <c r="AH19" s="85">
        <v>46</v>
      </c>
      <c r="AI19" s="86">
        <f t="shared" si="8"/>
        <v>28</v>
      </c>
      <c r="AJ19" s="86"/>
      <c r="AK19" s="198"/>
      <c r="AL19" s="155"/>
      <c r="AM19" s="155"/>
      <c r="AN19" s="56"/>
      <c r="AO19" s="170"/>
      <c r="AP19" s="171"/>
      <c r="AQ19" s="84" t="str">
        <f t="shared" si="2"/>
        <v>Jim Conklin</v>
      </c>
      <c r="AR19" s="85">
        <v>42</v>
      </c>
      <c r="AS19" s="86">
        <f t="shared" si="9"/>
        <v>10</v>
      </c>
      <c r="AT19" s="86">
        <v>4</v>
      </c>
      <c r="AU19" s="198"/>
      <c r="AV19" s="155"/>
      <c r="AW19" s="155"/>
      <c r="AX19" s="56"/>
      <c r="AY19" s="170"/>
      <c r="AZ19" s="171"/>
      <c r="BA19" s="84" t="str">
        <f t="shared" si="3"/>
        <v>Jim Conklin</v>
      </c>
      <c r="BB19" s="87">
        <v>39</v>
      </c>
      <c r="BC19" s="87">
        <v>41</v>
      </c>
      <c r="BD19" s="86">
        <v>80</v>
      </c>
      <c r="BE19" s="86">
        <f t="shared" si="11"/>
        <v>6</v>
      </c>
      <c r="BF19" s="85">
        <v>24.5</v>
      </c>
      <c r="BG19" s="166"/>
      <c r="BH19" s="155"/>
      <c r="BI19" s="155"/>
      <c r="BK19" s="135"/>
      <c r="BL19" s="81" t="str">
        <f aca="true" t="shared" si="17" ref="BL19:BL82">IF(C19="","",C19)</f>
        <v>Jim Conklin</v>
      </c>
      <c r="BM19" s="81" t="s">
        <v>0</v>
      </c>
      <c r="BN19" s="108">
        <f aca="true" t="shared" si="18" ref="BN19:BN82">IF(D19+N19+X19+AH19+AR19=0,"",AVERAGE(D19,N19,X19,AH19,AR19,BB19,BC19))</f>
        <v>42.285714285714285</v>
      </c>
      <c r="BO19" s="88">
        <f t="shared" si="14"/>
        <v>42.29987190551897</v>
      </c>
      <c r="BP19" s="105">
        <f aca="true" t="shared" si="19" ref="BP19:BP82">IF(F19+P19+Z19+AJ19+AT19+BF19=0,"",(F19+P19+Z19+AJ19+AT19+BF19))</f>
        <v>33.5</v>
      </c>
      <c r="BQ19" s="138"/>
      <c r="BR19" s="138">
        <f t="shared" si="16"/>
      </c>
      <c r="BS19" s="141"/>
    </row>
    <row r="20" spans="1:71" ht="9.75" customHeight="1">
      <c r="A20" s="214"/>
      <c r="B20" s="215"/>
      <c r="C20" s="36" t="s">
        <v>71</v>
      </c>
      <c r="D20" s="37">
        <v>45</v>
      </c>
      <c r="E20" s="38">
        <f t="shared" si="4"/>
        <v>12</v>
      </c>
      <c r="F20" s="38"/>
      <c r="G20" s="219"/>
      <c r="H20" s="183"/>
      <c r="I20" s="189"/>
      <c r="J20" s="83"/>
      <c r="K20" s="214"/>
      <c r="L20" s="215"/>
      <c r="M20" s="50" t="str">
        <f t="shared" si="5"/>
        <v>Amanda Egbert</v>
      </c>
      <c r="N20" s="37">
        <v>43</v>
      </c>
      <c r="O20" s="38">
        <f t="shared" si="6"/>
        <v>7</v>
      </c>
      <c r="P20" s="38"/>
      <c r="Q20" s="219"/>
      <c r="R20" s="183"/>
      <c r="S20" s="183"/>
      <c r="T20" s="56"/>
      <c r="U20" s="214"/>
      <c r="V20" s="215"/>
      <c r="W20" s="50" t="str">
        <f t="shared" si="0"/>
        <v>Amanda Egbert</v>
      </c>
      <c r="X20" s="37">
        <v>41</v>
      </c>
      <c r="Y20" s="38">
        <f t="shared" si="7"/>
        <v>8</v>
      </c>
      <c r="Z20" s="38"/>
      <c r="AA20" s="219"/>
      <c r="AB20" s="183"/>
      <c r="AC20" s="183"/>
      <c r="AD20" s="56"/>
      <c r="AE20" s="170"/>
      <c r="AF20" s="171"/>
      <c r="AG20" s="84" t="str">
        <f t="shared" si="1"/>
        <v>Amanda Egbert</v>
      </c>
      <c r="AH20" s="85">
        <v>42</v>
      </c>
      <c r="AI20" s="86">
        <f t="shared" si="8"/>
        <v>13</v>
      </c>
      <c r="AJ20" s="86">
        <v>1.5</v>
      </c>
      <c r="AK20" s="198"/>
      <c r="AL20" s="155"/>
      <c r="AM20" s="155"/>
      <c r="AN20" s="56"/>
      <c r="AO20" s="170"/>
      <c r="AP20" s="171"/>
      <c r="AQ20" s="84" t="str">
        <f t="shared" si="2"/>
        <v>Amanda Egbert</v>
      </c>
      <c r="AR20" s="85">
        <v>38</v>
      </c>
      <c r="AS20" s="86">
        <f t="shared" si="9"/>
        <v>5</v>
      </c>
      <c r="AT20" s="86">
        <v>11</v>
      </c>
      <c r="AU20" s="198"/>
      <c r="AV20" s="155"/>
      <c r="AW20" s="155"/>
      <c r="AX20" s="56"/>
      <c r="AY20" s="170"/>
      <c r="AZ20" s="171"/>
      <c r="BA20" s="84" t="str">
        <f t="shared" si="3"/>
        <v>Amanda Egbert</v>
      </c>
      <c r="BB20" s="87">
        <v>42</v>
      </c>
      <c r="BC20" s="87">
        <v>39</v>
      </c>
      <c r="BD20" s="86">
        <v>81</v>
      </c>
      <c r="BE20" s="86">
        <f t="shared" si="11"/>
        <v>8</v>
      </c>
      <c r="BF20" s="85">
        <v>23</v>
      </c>
      <c r="BG20" s="166"/>
      <c r="BH20" s="155"/>
      <c r="BI20" s="155"/>
      <c r="BK20" s="135"/>
      <c r="BL20" s="81" t="str">
        <f t="shared" si="17"/>
        <v>Amanda Egbert</v>
      </c>
      <c r="BM20" s="81" t="s">
        <v>0</v>
      </c>
      <c r="BN20" s="108">
        <f t="shared" si="18"/>
        <v>41.42857142857143</v>
      </c>
      <c r="BO20" s="88">
        <f t="shared" si="14"/>
        <v>41.56073949579832</v>
      </c>
      <c r="BP20" s="105">
        <f t="shared" si="19"/>
        <v>35.5</v>
      </c>
      <c r="BQ20" s="138"/>
      <c r="BR20" s="138">
        <f t="shared" si="16"/>
      </c>
      <c r="BS20" s="141"/>
    </row>
    <row r="21" spans="1:71" ht="9.75" customHeight="1">
      <c r="A21" s="214"/>
      <c r="B21" s="215"/>
      <c r="C21" s="36" t="s">
        <v>72</v>
      </c>
      <c r="D21" s="37">
        <v>43</v>
      </c>
      <c r="E21" s="38">
        <f t="shared" si="4"/>
        <v>4</v>
      </c>
      <c r="F21" s="38">
        <v>0.75</v>
      </c>
      <c r="G21" s="219"/>
      <c r="H21" s="183"/>
      <c r="I21" s="189"/>
      <c r="J21" s="83"/>
      <c r="K21" s="214"/>
      <c r="L21" s="215"/>
      <c r="M21" s="50" t="str">
        <f t="shared" si="5"/>
        <v>Brady Stefanczyk</v>
      </c>
      <c r="N21" s="37">
        <v>48</v>
      </c>
      <c r="O21" s="38">
        <f t="shared" si="6"/>
        <v>20</v>
      </c>
      <c r="P21" s="38"/>
      <c r="Q21" s="219"/>
      <c r="R21" s="183"/>
      <c r="S21" s="183"/>
      <c r="T21" s="56"/>
      <c r="U21" s="214"/>
      <c r="V21" s="215"/>
      <c r="W21" s="50" t="str">
        <f t="shared" si="0"/>
        <v>Brady Stefanczyk</v>
      </c>
      <c r="X21" s="37"/>
      <c r="Y21" s="38">
        <f t="shared" si="7"/>
      </c>
      <c r="Z21" s="38"/>
      <c r="AA21" s="219"/>
      <c r="AB21" s="183"/>
      <c r="AC21" s="183"/>
      <c r="AD21" s="56"/>
      <c r="AE21" s="170"/>
      <c r="AF21" s="171"/>
      <c r="AG21" s="84" t="str">
        <f t="shared" si="1"/>
        <v>Brady Stefanczyk</v>
      </c>
      <c r="AH21" s="85">
        <v>48</v>
      </c>
      <c r="AI21" s="86">
        <f t="shared" si="8"/>
        <v>35</v>
      </c>
      <c r="AJ21" s="86"/>
      <c r="AK21" s="198"/>
      <c r="AL21" s="155"/>
      <c r="AM21" s="155"/>
      <c r="AN21" s="56"/>
      <c r="AO21" s="170"/>
      <c r="AP21" s="171"/>
      <c r="AQ21" s="84" t="str">
        <f t="shared" si="2"/>
        <v>Brady Stefanczyk</v>
      </c>
      <c r="AR21" s="85">
        <v>42</v>
      </c>
      <c r="AS21" s="86">
        <f t="shared" si="9"/>
        <v>10</v>
      </c>
      <c r="AT21" s="86">
        <v>4</v>
      </c>
      <c r="AU21" s="198"/>
      <c r="AV21" s="155"/>
      <c r="AW21" s="155"/>
      <c r="AX21" s="56"/>
      <c r="AY21" s="170"/>
      <c r="AZ21" s="171"/>
      <c r="BA21" s="84" t="str">
        <f t="shared" si="3"/>
        <v>Brady Stefanczyk</v>
      </c>
      <c r="BB21" s="87">
        <v>43</v>
      </c>
      <c r="BC21" s="87">
        <v>44</v>
      </c>
      <c r="BD21" s="86">
        <v>87</v>
      </c>
      <c r="BE21" s="86">
        <f t="shared" si="11"/>
        <v>23</v>
      </c>
      <c r="BF21" s="85">
        <v>5</v>
      </c>
      <c r="BG21" s="166"/>
      <c r="BH21" s="155"/>
      <c r="BI21" s="155"/>
      <c r="BK21" s="135"/>
      <c r="BL21" s="81" t="str">
        <f t="shared" si="17"/>
        <v>Brady Stefanczyk</v>
      </c>
      <c r="BM21" s="81" t="s">
        <v>0</v>
      </c>
      <c r="BN21" s="108">
        <f t="shared" si="18"/>
        <v>44.666666666666664</v>
      </c>
      <c r="BO21" s="88">
        <f t="shared" si="14"/>
        <v>44.35301748807631</v>
      </c>
      <c r="BP21" s="105">
        <f t="shared" si="19"/>
        <v>9.75</v>
      </c>
      <c r="BQ21" s="138"/>
      <c r="BR21" s="138">
        <f t="shared" si="16"/>
      </c>
      <c r="BS21" s="141"/>
    </row>
    <row r="22" spans="1:71" ht="9.75" customHeight="1">
      <c r="A22" s="214"/>
      <c r="B22" s="215"/>
      <c r="C22" s="36" t="s">
        <v>73</v>
      </c>
      <c r="D22" s="37">
        <v>44</v>
      </c>
      <c r="E22" s="38">
        <f t="shared" si="4"/>
        <v>8</v>
      </c>
      <c r="F22" s="38"/>
      <c r="G22" s="219"/>
      <c r="H22" s="183"/>
      <c r="I22" s="189"/>
      <c r="J22" s="83"/>
      <c r="K22" s="214"/>
      <c r="L22" s="215"/>
      <c r="M22" s="50" t="str">
        <f t="shared" si="5"/>
        <v>Ashton Elmendorf</v>
      </c>
      <c r="N22" s="37">
        <v>45</v>
      </c>
      <c r="O22" s="38">
        <f t="shared" si="6"/>
        <v>12</v>
      </c>
      <c r="P22" s="38"/>
      <c r="Q22" s="219"/>
      <c r="R22" s="183"/>
      <c r="S22" s="183"/>
      <c r="T22" s="56"/>
      <c r="U22" s="214"/>
      <c r="V22" s="215"/>
      <c r="W22" s="50" t="str">
        <f t="shared" si="0"/>
        <v>Ashton Elmendorf</v>
      </c>
      <c r="X22" s="37">
        <v>39</v>
      </c>
      <c r="Y22" s="38">
        <f t="shared" si="7"/>
        <v>2</v>
      </c>
      <c r="Z22" s="38">
        <v>3.5</v>
      </c>
      <c r="AA22" s="219"/>
      <c r="AB22" s="183"/>
      <c r="AC22" s="183"/>
      <c r="AD22" s="56"/>
      <c r="AE22" s="170"/>
      <c r="AF22" s="171"/>
      <c r="AG22" s="84" t="str">
        <f t="shared" si="1"/>
        <v>Ashton Elmendorf</v>
      </c>
      <c r="AH22" s="85">
        <v>46</v>
      </c>
      <c r="AI22" s="86">
        <f t="shared" si="8"/>
        <v>28</v>
      </c>
      <c r="AJ22" s="86"/>
      <c r="AK22" s="198"/>
      <c r="AL22" s="155"/>
      <c r="AM22" s="155"/>
      <c r="AN22" s="56"/>
      <c r="AO22" s="170"/>
      <c r="AP22" s="171"/>
      <c r="AQ22" s="84" t="str">
        <f t="shared" si="2"/>
        <v>Ashton Elmendorf</v>
      </c>
      <c r="AR22" s="85">
        <v>53</v>
      </c>
      <c r="AS22" s="86">
        <f t="shared" si="9"/>
        <v>45</v>
      </c>
      <c r="AT22" s="86"/>
      <c r="AU22" s="198"/>
      <c r="AV22" s="155"/>
      <c r="AW22" s="155"/>
      <c r="AX22" s="56"/>
      <c r="AY22" s="170"/>
      <c r="AZ22" s="171"/>
      <c r="BA22" s="84" t="str">
        <f t="shared" si="3"/>
        <v>Ashton Elmendorf</v>
      </c>
      <c r="BB22" s="87">
        <v>45</v>
      </c>
      <c r="BC22" s="87">
        <v>46</v>
      </c>
      <c r="BD22" s="86">
        <v>91</v>
      </c>
      <c r="BE22" s="86">
        <f t="shared" si="11"/>
        <v>35</v>
      </c>
      <c r="BF22" s="85"/>
      <c r="BG22" s="166"/>
      <c r="BH22" s="155"/>
      <c r="BI22" s="155"/>
      <c r="BK22" s="135"/>
      <c r="BL22" s="81" t="str">
        <f t="shared" si="17"/>
        <v>Ashton Elmendorf</v>
      </c>
      <c r="BM22" s="81" t="s">
        <v>0</v>
      </c>
      <c r="BN22" s="108">
        <f t="shared" si="18"/>
        <v>45.42857142857143</v>
      </c>
      <c r="BO22" s="88">
        <f t="shared" si="14"/>
        <v>45.010024074494666</v>
      </c>
      <c r="BP22" s="105">
        <f t="shared" si="19"/>
        <v>3.5</v>
      </c>
      <c r="BQ22" s="138"/>
      <c r="BR22" s="138">
        <f t="shared" si="16"/>
      </c>
      <c r="BS22" s="141"/>
    </row>
    <row r="23" spans="1:71" ht="9.75" customHeight="1">
      <c r="A23" s="214"/>
      <c r="B23" s="215"/>
      <c r="C23" s="36" t="s">
        <v>129</v>
      </c>
      <c r="D23" s="37"/>
      <c r="E23" s="38">
        <f t="shared" si="4"/>
      </c>
      <c r="F23" s="38"/>
      <c r="G23" s="219"/>
      <c r="H23" s="183"/>
      <c r="I23" s="189"/>
      <c r="J23" s="83"/>
      <c r="K23" s="214"/>
      <c r="L23" s="215"/>
      <c r="M23" s="50" t="str">
        <f t="shared" si="5"/>
        <v>Jack Cassady</v>
      </c>
      <c r="N23" s="37"/>
      <c r="O23" s="38">
        <f t="shared" si="6"/>
      </c>
      <c r="P23" s="38"/>
      <c r="Q23" s="219"/>
      <c r="R23" s="183"/>
      <c r="S23" s="183"/>
      <c r="T23" s="56"/>
      <c r="U23" s="214"/>
      <c r="V23" s="215"/>
      <c r="W23" s="50" t="str">
        <f t="shared" si="0"/>
        <v>Jack Cassady</v>
      </c>
      <c r="X23" s="37">
        <v>47</v>
      </c>
      <c r="Y23" s="38">
        <f t="shared" si="7"/>
        <v>20</v>
      </c>
      <c r="Z23" s="38"/>
      <c r="AA23" s="219"/>
      <c r="AB23" s="183"/>
      <c r="AC23" s="183"/>
      <c r="AD23" s="56"/>
      <c r="AE23" s="170"/>
      <c r="AF23" s="171"/>
      <c r="AG23" s="84" t="str">
        <f t="shared" si="1"/>
        <v>Jack Cassady</v>
      </c>
      <c r="AH23" s="85"/>
      <c r="AI23" s="86">
        <f t="shared" si="8"/>
      </c>
      <c r="AJ23" s="86"/>
      <c r="AK23" s="198"/>
      <c r="AL23" s="155"/>
      <c r="AM23" s="155"/>
      <c r="AN23" s="56"/>
      <c r="AO23" s="170"/>
      <c r="AP23" s="171"/>
      <c r="AQ23" s="84" t="str">
        <f t="shared" si="2"/>
        <v>Jack Cassady</v>
      </c>
      <c r="AR23" s="85"/>
      <c r="AS23" s="86">
        <f t="shared" si="9"/>
      </c>
      <c r="AT23" s="86"/>
      <c r="AU23" s="198"/>
      <c r="AV23" s="155"/>
      <c r="AW23" s="155"/>
      <c r="AX23" s="56"/>
      <c r="AY23" s="170"/>
      <c r="AZ23" s="171"/>
      <c r="BA23" s="84" t="str">
        <f t="shared" si="3"/>
        <v>Jack Cassady</v>
      </c>
      <c r="BB23" s="87"/>
      <c r="BC23" s="87"/>
      <c r="BD23" s="86"/>
      <c r="BE23" s="86">
        <f t="shared" si="11"/>
      </c>
      <c r="BF23" s="85"/>
      <c r="BG23" s="166"/>
      <c r="BH23" s="155"/>
      <c r="BI23" s="155"/>
      <c r="BK23" s="135"/>
      <c r="BL23" s="81" t="str">
        <f t="shared" si="17"/>
        <v>Jack Cassady</v>
      </c>
      <c r="BM23" s="81" t="s">
        <v>0</v>
      </c>
      <c r="BN23" s="108">
        <f t="shared" si="18"/>
        <v>47</v>
      </c>
      <c r="BO23" s="88">
        <f t="shared" si="14"/>
        <v>46.365100158982514</v>
      </c>
      <c r="BP23" s="105">
        <f t="shared" si="19"/>
      </c>
      <c r="BQ23" s="138"/>
      <c r="BR23" s="138">
        <f t="shared" si="16"/>
      </c>
      <c r="BS23" s="141"/>
    </row>
    <row r="24" spans="1:71" ht="9.75" customHeight="1">
      <c r="A24" s="214"/>
      <c r="B24" s="215"/>
      <c r="C24" s="36" t="s">
        <v>130</v>
      </c>
      <c r="D24" s="37"/>
      <c r="E24" s="38">
        <f t="shared" si="4"/>
      </c>
      <c r="F24" s="38"/>
      <c r="G24" s="219"/>
      <c r="H24" s="183"/>
      <c r="I24" s="189"/>
      <c r="J24" s="83"/>
      <c r="K24" s="214"/>
      <c r="L24" s="215"/>
      <c r="M24" s="50" t="str">
        <f t="shared" si="5"/>
        <v>Ben Yurk</v>
      </c>
      <c r="N24" s="37"/>
      <c r="O24" s="38">
        <f t="shared" si="6"/>
      </c>
      <c r="P24" s="38"/>
      <c r="Q24" s="219"/>
      <c r="R24" s="183"/>
      <c r="S24" s="183"/>
      <c r="T24" s="56"/>
      <c r="U24" s="214"/>
      <c r="V24" s="215"/>
      <c r="W24" s="50" t="str">
        <f t="shared" si="0"/>
        <v>Ben Yurk</v>
      </c>
      <c r="X24" s="37"/>
      <c r="Y24" s="38">
        <f t="shared" si="7"/>
      </c>
      <c r="Z24" s="38"/>
      <c r="AA24" s="219"/>
      <c r="AB24" s="183"/>
      <c r="AC24" s="183"/>
      <c r="AD24" s="56"/>
      <c r="AE24" s="170"/>
      <c r="AF24" s="171"/>
      <c r="AG24" s="84" t="str">
        <f t="shared" si="1"/>
        <v>Ben Yurk</v>
      </c>
      <c r="AH24" s="85"/>
      <c r="AI24" s="86">
        <f t="shared" si="8"/>
      </c>
      <c r="AJ24" s="86"/>
      <c r="AK24" s="198"/>
      <c r="AL24" s="155"/>
      <c r="AM24" s="155"/>
      <c r="AN24" s="56"/>
      <c r="AO24" s="170"/>
      <c r="AP24" s="171"/>
      <c r="AQ24" s="84" t="str">
        <f t="shared" si="2"/>
        <v>Ben Yurk</v>
      </c>
      <c r="AR24" s="85"/>
      <c r="AS24" s="86">
        <f t="shared" si="9"/>
      </c>
      <c r="AT24" s="86"/>
      <c r="AU24" s="198"/>
      <c r="AV24" s="155"/>
      <c r="AW24" s="155"/>
      <c r="AX24" s="56"/>
      <c r="AY24" s="170"/>
      <c r="AZ24" s="171"/>
      <c r="BA24" s="84" t="str">
        <f t="shared" si="3"/>
        <v>Ben Yurk</v>
      </c>
      <c r="BB24" s="87"/>
      <c r="BC24" s="87"/>
      <c r="BD24" s="86"/>
      <c r="BE24" s="86">
        <f t="shared" si="11"/>
      </c>
      <c r="BF24" s="85"/>
      <c r="BG24" s="166"/>
      <c r="BH24" s="155"/>
      <c r="BI24" s="155"/>
      <c r="BK24" s="135"/>
      <c r="BL24" s="81" t="str">
        <f t="shared" si="17"/>
        <v>Ben Yurk</v>
      </c>
      <c r="BM24" s="81" t="s">
        <v>0</v>
      </c>
      <c r="BN24" s="108">
        <f t="shared" si="18"/>
      </c>
      <c r="BO24" s="88">
        <f t="shared" si="14"/>
      </c>
      <c r="BP24" s="105">
        <f t="shared" si="19"/>
      </c>
      <c r="BQ24" s="138"/>
      <c r="BR24" s="138">
        <f t="shared" si="16"/>
      </c>
      <c r="BS24" s="141"/>
    </row>
    <row r="25" spans="1:71" ht="9.75" customHeight="1">
      <c r="A25" s="214"/>
      <c r="B25" s="215"/>
      <c r="C25" s="36" t="s">
        <v>131</v>
      </c>
      <c r="D25" s="37"/>
      <c r="E25" s="38">
        <f t="shared" si="4"/>
      </c>
      <c r="F25" s="38"/>
      <c r="G25" s="219"/>
      <c r="H25" s="183"/>
      <c r="I25" s="189"/>
      <c r="J25" s="83"/>
      <c r="K25" s="214"/>
      <c r="L25" s="215"/>
      <c r="M25" s="50" t="str">
        <f t="shared" si="5"/>
        <v>Hank Biznek</v>
      </c>
      <c r="N25" s="37"/>
      <c r="O25" s="38">
        <f t="shared" si="6"/>
      </c>
      <c r="P25" s="38"/>
      <c r="Q25" s="219"/>
      <c r="R25" s="183"/>
      <c r="S25" s="183"/>
      <c r="T25" s="56"/>
      <c r="U25" s="214"/>
      <c r="V25" s="215"/>
      <c r="W25" s="50" t="str">
        <f t="shared" si="0"/>
        <v>Hank Biznek</v>
      </c>
      <c r="X25" s="37"/>
      <c r="Y25" s="38">
        <f t="shared" si="7"/>
      </c>
      <c r="Z25" s="38"/>
      <c r="AA25" s="219"/>
      <c r="AB25" s="183"/>
      <c r="AC25" s="183"/>
      <c r="AD25" s="56"/>
      <c r="AE25" s="170"/>
      <c r="AF25" s="171"/>
      <c r="AG25" s="84" t="str">
        <f t="shared" si="1"/>
        <v>Hank Biznek</v>
      </c>
      <c r="AH25" s="85"/>
      <c r="AI25" s="86">
        <f t="shared" si="8"/>
      </c>
      <c r="AJ25" s="86"/>
      <c r="AK25" s="198"/>
      <c r="AL25" s="155"/>
      <c r="AM25" s="155"/>
      <c r="AN25" s="56"/>
      <c r="AO25" s="170"/>
      <c r="AP25" s="171"/>
      <c r="AQ25" s="84" t="str">
        <f t="shared" si="2"/>
        <v>Hank Biznek</v>
      </c>
      <c r="AR25" s="85"/>
      <c r="AS25" s="86">
        <f t="shared" si="9"/>
      </c>
      <c r="AT25" s="86"/>
      <c r="AU25" s="198"/>
      <c r="AV25" s="155"/>
      <c r="AW25" s="155"/>
      <c r="AX25" s="56"/>
      <c r="AY25" s="170"/>
      <c r="AZ25" s="171"/>
      <c r="BA25" s="84" t="str">
        <f t="shared" si="3"/>
        <v>Hank Biznek</v>
      </c>
      <c r="BB25" s="87"/>
      <c r="BC25" s="87"/>
      <c r="BD25" s="86"/>
      <c r="BE25" s="86">
        <f t="shared" si="11"/>
      </c>
      <c r="BF25" s="85"/>
      <c r="BG25" s="166"/>
      <c r="BH25" s="155"/>
      <c r="BI25" s="155"/>
      <c r="BK25" s="135"/>
      <c r="BL25" s="81" t="str">
        <f t="shared" si="17"/>
        <v>Hank Biznek</v>
      </c>
      <c r="BM25" s="81" t="s">
        <v>0</v>
      </c>
      <c r="BN25" s="108">
        <f t="shared" si="18"/>
      </c>
      <c r="BO25" s="88">
        <f t="shared" si="14"/>
      </c>
      <c r="BP25" s="105">
        <f t="shared" si="19"/>
      </c>
      <c r="BQ25" s="138"/>
      <c r="BR25" s="138">
        <f t="shared" si="16"/>
      </c>
      <c r="BS25" s="141"/>
    </row>
    <row r="26" spans="1:71" ht="9.75" customHeight="1">
      <c r="A26" s="214"/>
      <c r="B26" s="215"/>
      <c r="C26" s="36"/>
      <c r="D26" s="37"/>
      <c r="E26" s="38">
        <f t="shared" si="4"/>
      </c>
      <c r="F26" s="38"/>
      <c r="G26" s="219"/>
      <c r="H26" s="183"/>
      <c r="I26" s="189"/>
      <c r="J26" s="83"/>
      <c r="K26" s="214"/>
      <c r="L26" s="215"/>
      <c r="M26" s="50">
        <f t="shared" si="5"/>
      </c>
      <c r="N26" s="37"/>
      <c r="O26" s="38">
        <f t="shared" si="6"/>
      </c>
      <c r="P26" s="38"/>
      <c r="Q26" s="219"/>
      <c r="R26" s="183"/>
      <c r="S26" s="183"/>
      <c r="T26" s="56"/>
      <c r="U26" s="214"/>
      <c r="V26" s="215"/>
      <c r="W26" s="50">
        <f t="shared" si="0"/>
      </c>
      <c r="X26" s="37"/>
      <c r="Y26" s="38">
        <f t="shared" si="7"/>
      </c>
      <c r="Z26" s="38"/>
      <c r="AA26" s="219"/>
      <c r="AB26" s="183"/>
      <c r="AC26" s="183"/>
      <c r="AD26" s="56"/>
      <c r="AE26" s="170"/>
      <c r="AF26" s="171"/>
      <c r="AG26" s="84">
        <f t="shared" si="1"/>
      </c>
      <c r="AH26" s="85"/>
      <c r="AI26" s="86">
        <f t="shared" si="8"/>
      </c>
      <c r="AJ26" s="86"/>
      <c r="AK26" s="198"/>
      <c r="AL26" s="155"/>
      <c r="AM26" s="155"/>
      <c r="AN26" s="56"/>
      <c r="AO26" s="170"/>
      <c r="AP26" s="171"/>
      <c r="AQ26" s="84">
        <f t="shared" si="2"/>
      </c>
      <c r="AR26" s="85"/>
      <c r="AS26" s="86">
        <f t="shared" si="9"/>
      </c>
      <c r="AT26" s="86"/>
      <c r="AU26" s="198"/>
      <c r="AV26" s="155"/>
      <c r="AW26" s="155"/>
      <c r="AX26" s="56"/>
      <c r="AY26" s="170"/>
      <c r="AZ26" s="171"/>
      <c r="BA26" s="84">
        <f t="shared" si="3"/>
      </c>
      <c r="BB26" s="87"/>
      <c r="BC26" s="87"/>
      <c r="BD26" s="86"/>
      <c r="BE26" s="86">
        <f t="shared" si="11"/>
      </c>
      <c r="BF26" s="85"/>
      <c r="BG26" s="166"/>
      <c r="BH26" s="155"/>
      <c r="BI26" s="155"/>
      <c r="BK26" s="135"/>
      <c r="BL26" s="81">
        <f t="shared" si="17"/>
      </c>
      <c r="BM26" s="81" t="s">
        <v>0</v>
      </c>
      <c r="BN26" s="108">
        <f t="shared" si="18"/>
      </c>
      <c r="BO26" s="88">
        <f t="shared" si="14"/>
      </c>
      <c r="BP26" s="105">
        <f t="shared" si="19"/>
      </c>
      <c r="BQ26" s="138"/>
      <c r="BR26" s="138">
        <f t="shared" si="16"/>
      </c>
      <c r="BS26" s="141"/>
    </row>
    <row r="27" spans="1:71" ht="10.5" customHeight="1" thickBot="1">
      <c r="A27" s="216"/>
      <c r="B27" s="217"/>
      <c r="C27" s="39"/>
      <c r="D27" s="40"/>
      <c r="E27" s="41">
        <f t="shared" si="4"/>
      </c>
      <c r="F27" s="41"/>
      <c r="G27" s="220"/>
      <c r="H27" s="184"/>
      <c r="I27" s="190"/>
      <c r="J27" s="83"/>
      <c r="K27" s="216"/>
      <c r="L27" s="217"/>
      <c r="M27" s="51">
        <f t="shared" si="5"/>
      </c>
      <c r="N27" s="40"/>
      <c r="O27" s="41">
        <f t="shared" si="6"/>
      </c>
      <c r="P27" s="41"/>
      <c r="Q27" s="220"/>
      <c r="R27" s="184"/>
      <c r="S27" s="184"/>
      <c r="T27" s="56"/>
      <c r="U27" s="216"/>
      <c r="V27" s="217"/>
      <c r="W27" s="51">
        <f t="shared" si="0"/>
      </c>
      <c r="X27" s="40"/>
      <c r="Y27" s="41">
        <f t="shared" si="7"/>
      </c>
      <c r="Z27" s="41"/>
      <c r="AA27" s="220"/>
      <c r="AB27" s="184"/>
      <c r="AC27" s="184"/>
      <c r="AD27" s="56"/>
      <c r="AE27" s="172"/>
      <c r="AF27" s="173"/>
      <c r="AG27" s="89">
        <f t="shared" si="1"/>
      </c>
      <c r="AH27" s="90"/>
      <c r="AI27" s="91">
        <f t="shared" si="8"/>
      </c>
      <c r="AJ27" s="91"/>
      <c r="AK27" s="199"/>
      <c r="AL27" s="156"/>
      <c r="AM27" s="156"/>
      <c r="AN27" s="56"/>
      <c r="AO27" s="172"/>
      <c r="AP27" s="173"/>
      <c r="AQ27" s="89">
        <f t="shared" si="2"/>
      </c>
      <c r="AR27" s="90"/>
      <c r="AS27" s="91">
        <f t="shared" si="9"/>
      </c>
      <c r="AT27" s="91"/>
      <c r="AU27" s="199"/>
      <c r="AV27" s="156"/>
      <c r="AW27" s="156"/>
      <c r="AX27" s="56"/>
      <c r="AY27" s="172"/>
      <c r="AZ27" s="173"/>
      <c r="BA27" s="89">
        <f t="shared" si="3"/>
      </c>
      <c r="BB27" s="92"/>
      <c r="BC27" s="92"/>
      <c r="BD27" s="91"/>
      <c r="BE27" s="91">
        <f t="shared" si="11"/>
      </c>
      <c r="BF27" s="90"/>
      <c r="BG27" s="167"/>
      <c r="BH27" s="156"/>
      <c r="BI27" s="156"/>
      <c r="BK27" s="136"/>
      <c r="BL27" s="93">
        <f t="shared" si="17"/>
      </c>
      <c r="BM27" s="93" t="s">
        <v>0</v>
      </c>
      <c r="BN27" s="109">
        <f t="shared" si="18"/>
      </c>
      <c r="BO27" s="94">
        <f t="shared" si="14"/>
      </c>
      <c r="BP27" s="106">
        <f t="shared" si="19"/>
      </c>
      <c r="BQ27" s="139"/>
      <c r="BR27" s="139">
        <f t="shared" si="16"/>
      </c>
      <c r="BS27" s="142"/>
    </row>
    <row r="28" spans="1:71" ht="9.75" customHeight="1">
      <c r="A28" s="212" t="s">
        <v>17</v>
      </c>
      <c r="B28" s="213" t="s">
        <v>17</v>
      </c>
      <c r="C28" s="33" t="s">
        <v>74</v>
      </c>
      <c r="D28" s="34">
        <v>37</v>
      </c>
      <c r="E28" s="35">
        <f t="shared" si="4"/>
        <v>1</v>
      </c>
      <c r="F28" s="35">
        <v>5</v>
      </c>
      <c r="G28" s="218">
        <f>IF(SUM(D28:D37)=0,"",(SUM(D28:D37)-MAX(D28:D37)))</f>
        <v>165</v>
      </c>
      <c r="H28" s="182">
        <f>IF(G28="","",RANK(G28,G$8:G$77,1))</f>
        <v>1</v>
      </c>
      <c r="I28" s="188">
        <v>5</v>
      </c>
      <c r="J28" s="83"/>
      <c r="K28" s="212" t="s">
        <v>17</v>
      </c>
      <c r="L28" s="213" t="s">
        <v>17</v>
      </c>
      <c r="M28" s="52" t="str">
        <f t="shared" si="5"/>
        <v>Jordan Leaman</v>
      </c>
      <c r="N28" s="34">
        <v>40</v>
      </c>
      <c r="O28" s="35">
        <f t="shared" si="6"/>
        <v>2</v>
      </c>
      <c r="P28" s="35">
        <v>4</v>
      </c>
      <c r="Q28" s="218">
        <f>IF(SUM(N28:N37)=0,"",(SUM(N28:N37)-MAX(N28:N37)))</f>
        <v>170</v>
      </c>
      <c r="R28" s="182">
        <f>IF(Q28="","",RANK(Q28,Q$8:Q$77,1))</f>
        <v>1</v>
      </c>
      <c r="S28" s="182">
        <v>5</v>
      </c>
      <c r="T28" s="56"/>
      <c r="U28" s="212" t="s">
        <v>17</v>
      </c>
      <c r="V28" s="213" t="s">
        <v>17</v>
      </c>
      <c r="W28" s="52" t="str">
        <f t="shared" si="0"/>
        <v>Jordan Leaman</v>
      </c>
      <c r="X28" s="34">
        <v>36</v>
      </c>
      <c r="Y28" s="35">
        <f t="shared" si="7"/>
        <v>1</v>
      </c>
      <c r="Z28" s="35">
        <v>5</v>
      </c>
      <c r="AA28" s="218">
        <f>IF(SUM(X28:X37)=0,"",(SUM(X28:X37)-MAX(X28:X37)))</f>
        <v>166</v>
      </c>
      <c r="AB28" s="182">
        <f>IF(AA28="","",RANK(AA28,AA$8:AA$77,1))</f>
        <v>2</v>
      </c>
      <c r="AC28" s="182">
        <v>4</v>
      </c>
      <c r="AD28" s="56"/>
      <c r="AE28" s="168" t="s">
        <v>17</v>
      </c>
      <c r="AF28" s="169" t="s">
        <v>17</v>
      </c>
      <c r="AG28" s="79" t="str">
        <f t="shared" si="1"/>
        <v>Jordan Leaman</v>
      </c>
      <c r="AH28" s="77">
        <v>41</v>
      </c>
      <c r="AI28" s="78">
        <f t="shared" si="8"/>
        <v>8</v>
      </c>
      <c r="AJ28" s="78">
        <v>6</v>
      </c>
      <c r="AK28" s="197">
        <f>IF(SUM(AH28:AH37)=0,"",(SUM(AH28:AH37)-MAX(AH28:AH37)))</f>
        <v>172</v>
      </c>
      <c r="AL28" s="154">
        <f>IF(AK28="","",RANK(AK28,AK$8:AK$137,1))</f>
        <v>5</v>
      </c>
      <c r="AM28" s="154">
        <v>7.5</v>
      </c>
      <c r="AN28" s="56"/>
      <c r="AO28" s="168" t="s">
        <v>17</v>
      </c>
      <c r="AP28" s="169" t="s">
        <v>17</v>
      </c>
      <c r="AQ28" s="79" t="str">
        <f t="shared" si="2"/>
        <v>Jordan Leaman</v>
      </c>
      <c r="AR28" s="95">
        <v>39</v>
      </c>
      <c r="AS28" s="78">
        <f t="shared" si="9"/>
        <v>6</v>
      </c>
      <c r="AT28" s="78">
        <v>9.5</v>
      </c>
      <c r="AU28" s="197">
        <f>IF(SUM(AR28:AR37)=0,"",(SUM(AR28:AR37)-MAX(AR28:AR37)))</f>
        <v>167</v>
      </c>
      <c r="AV28" s="154">
        <f>IF(AU28="","",RANK(AU28,AU$8:AU$137,1))</f>
        <v>3</v>
      </c>
      <c r="AW28" s="154">
        <v>10</v>
      </c>
      <c r="AX28" s="56"/>
      <c r="AY28" s="168" t="s">
        <v>17</v>
      </c>
      <c r="AZ28" s="169" t="s">
        <v>17</v>
      </c>
      <c r="BA28" s="79" t="str">
        <f t="shared" si="3"/>
        <v>Jordan Leaman</v>
      </c>
      <c r="BB28" s="80">
        <v>40</v>
      </c>
      <c r="BC28" s="80">
        <v>37</v>
      </c>
      <c r="BD28" s="78">
        <v>77</v>
      </c>
      <c r="BE28" s="78">
        <f t="shared" si="11"/>
        <v>3</v>
      </c>
      <c r="BF28" s="95">
        <v>28</v>
      </c>
      <c r="BG28" s="166">
        <f>IF(SUM(BD28:BD37)=0,"",(SUM(BD28:BD37)-MAX(BD28:BD37)))</f>
        <v>340</v>
      </c>
      <c r="BH28" s="154">
        <f>IF(BG28="","",RANK(BG28,BG$8:BG$137,1))</f>
        <v>6</v>
      </c>
      <c r="BI28" s="154">
        <v>14</v>
      </c>
      <c r="BK28" s="134" t="str">
        <f>A28</f>
        <v>OOSTBURG</v>
      </c>
      <c r="BL28" s="81" t="str">
        <f t="shared" si="17"/>
        <v>Jordan Leaman</v>
      </c>
      <c r="BM28" s="81" t="s">
        <v>6</v>
      </c>
      <c r="BN28" s="107">
        <f t="shared" si="18"/>
        <v>38.57142857142857</v>
      </c>
      <c r="BO28" s="82">
        <f t="shared" si="14"/>
        <v>39.0969647967295</v>
      </c>
      <c r="BP28" s="104">
        <f t="shared" si="19"/>
        <v>57.5</v>
      </c>
      <c r="BQ28" s="137">
        <f>IF(G28="","",((G28+Q28+AA28+AK28+AU28+BG28)/7))</f>
        <v>168.57142857142858</v>
      </c>
      <c r="BR28" s="137">
        <f>IF(BQ28=0,"",(BQ28-BZ$4)*(113/CA$4)*(0.96)+144)</f>
        <v>168.7067326822621</v>
      </c>
      <c r="BS28" s="140">
        <f>(I28+S28+AC28+AM28+AW28+BI28)</f>
        <v>45.5</v>
      </c>
    </row>
    <row r="29" spans="1:71" ht="9.75" customHeight="1">
      <c r="A29" s="214"/>
      <c r="B29" s="215"/>
      <c r="C29" s="36" t="s">
        <v>75</v>
      </c>
      <c r="D29" s="37">
        <v>43</v>
      </c>
      <c r="E29" s="38">
        <f t="shared" si="4"/>
        <v>4</v>
      </c>
      <c r="F29" s="38">
        <v>0.75</v>
      </c>
      <c r="G29" s="219"/>
      <c r="H29" s="183"/>
      <c r="I29" s="189"/>
      <c r="J29" s="83"/>
      <c r="K29" s="214"/>
      <c r="L29" s="215"/>
      <c r="M29" s="50" t="str">
        <f t="shared" si="5"/>
        <v>Brent Greupink</v>
      </c>
      <c r="N29" s="37">
        <v>39</v>
      </c>
      <c r="O29" s="38">
        <f t="shared" si="6"/>
        <v>1</v>
      </c>
      <c r="P29" s="38">
        <v>5</v>
      </c>
      <c r="Q29" s="219"/>
      <c r="R29" s="183"/>
      <c r="S29" s="183"/>
      <c r="T29" s="56"/>
      <c r="U29" s="214"/>
      <c r="V29" s="215"/>
      <c r="W29" s="50" t="str">
        <f t="shared" si="0"/>
        <v>Brent Greupink</v>
      </c>
      <c r="X29" s="37">
        <v>44</v>
      </c>
      <c r="Y29" s="38">
        <f t="shared" si="7"/>
        <v>14</v>
      </c>
      <c r="Z29" s="38"/>
      <c r="AA29" s="219"/>
      <c r="AB29" s="183"/>
      <c r="AC29" s="183"/>
      <c r="AD29" s="56"/>
      <c r="AE29" s="170"/>
      <c r="AF29" s="171"/>
      <c r="AG29" s="84" t="str">
        <f t="shared" si="1"/>
        <v>Brent Greupink</v>
      </c>
      <c r="AH29" s="85">
        <v>45</v>
      </c>
      <c r="AI29" s="86">
        <f t="shared" si="8"/>
        <v>26</v>
      </c>
      <c r="AJ29" s="86"/>
      <c r="AK29" s="198"/>
      <c r="AL29" s="155"/>
      <c r="AM29" s="155"/>
      <c r="AN29" s="56"/>
      <c r="AO29" s="170"/>
      <c r="AP29" s="171"/>
      <c r="AQ29" s="84" t="str">
        <f t="shared" si="2"/>
        <v>Brent Greupink</v>
      </c>
      <c r="AR29" s="85">
        <v>41</v>
      </c>
      <c r="AS29" s="86">
        <f t="shared" si="9"/>
        <v>9</v>
      </c>
      <c r="AT29" s="86">
        <v>7</v>
      </c>
      <c r="AU29" s="198"/>
      <c r="AV29" s="155"/>
      <c r="AW29" s="155"/>
      <c r="AX29" s="56"/>
      <c r="AY29" s="170"/>
      <c r="AZ29" s="171"/>
      <c r="BA29" s="84" t="str">
        <f t="shared" si="3"/>
        <v>Brent Greupink</v>
      </c>
      <c r="BB29" s="87">
        <v>46</v>
      </c>
      <c r="BC29" s="87">
        <v>42</v>
      </c>
      <c r="BD29" s="86">
        <v>88</v>
      </c>
      <c r="BE29" s="86">
        <f t="shared" si="11"/>
        <v>30</v>
      </c>
      <c r="BF29" s="85">
        <v>0.33</v>
      </c>
      <c r="BG29" s="166"/>
      <c r="BH29" s="155"/>
      <c r="BI29" s="155"/>
      <c r="BK29" s="135"/>
      <c r="BL29" s="81" t="str">
        <f t="shared" si="17"/>
        <v>Brent Greupink</v>
      </c>
      <c r="BM29" s="81" t="s">
        <v>6</v>
      </c>
      <c r="BN29" s="108">
        <f t="shared" si="18"/>
        <v>42.857142857142854</v>
      </c>
      <c r="BO29" s="88">
        <f t="shared" si="14"/>
        <v>42.79262684533273</v>
      </c>
      <c r="BP29" s="105">
        <f t="shared" si="19"/>
        <v>13.08</v>
      </c>
      <c r="BQ29" s="138"/>
      <c r="BR29" s="138">
        <f t="shared" si="16"/>
      </c>
      <c r="BS29" s="141"/>
    </row>
    <row r="30" spans="1:71" ht="9.75" customHeight="1">
      <c r="A30" s="214"/>
      <c r="B30" s="215"/>
      <c r="C30" s="36" t="s">
        <v>76</v>
      </c>
      <c r="D30" s="37">
        <v>39</v>
      </c>
      <c r="E30" s="38">
        <f t="shared" si="4"/>
        <v>2</v>
      </c>
      <c r="F30" s="38">
        <v>4</v>
      </c>
      <c r="G30" s="219"/>
      <c r="H30" s="183"/>
      <c r="I30" s="189"/>
      <c r="J30" s="83"/>
      <c r="K30" s="214"/>
      <c r="L30" s="215"/>
      <c r="M30" s="50" t="str">
        <f t="shared" si="5"/>
        <v>Ryan Prinsen</v>
      </c>
      <c r="N30" s="37">
        <v>45</v>
      </c>
      <c r="O30" s="38">
        <f t="shared" si="6"/>
        <v>12</v>
      </c>
      <c r="P30" s="38"/>
      <c r="Q30" s="219"/>
      <c r="R30" s="183"/>
      <c r="S30" s="183"/>
      <c r="T30" s="56"/>
      <c r="U30" s="214"/>
      <c r="V30" s="215"/>
      <c r="W30" s="50" t="str">
        <f t="shared" si="0"/>
        <v>Ryan Prinsen</v>
      </c>
      <c r="X30" s="37">
        <v>43</v>
      </c>
      <c r="Y30" s="38">
        <f t="shared" si="7"/>
        <v>12</v>
      </c>
      <c r="Z30" s="38"/>
      <c r="AA30" s="219"/>
      <c r="AB30" s="183"/>
      <c r="AC30" s="183"/>
      <c r="AD30" s="56"/>
      <c r="AE30" s="170"/>
      <c r="AF30" s="171"/>
      <c r="AG30" s="84" t="str">
        <f t="shared" si="1"/>
        <v>Ryan Prinsen</v>
      </c>
      <c r="AH30" s="85">
        <v>42</v>
      </c>
      <c r="AI30" s="86">
        <f t="shared" si="8"/>
        <v>13</v>
      </c>
      <c r="AJ30" s="86">
        <v>1.5</v>
      </c>
      <c r="AK30" s="198"/>
      <c r="AL30" s="155"/>
      <c r="AM30" s="155"/>
      <c r="AN30" s="56"/>
      <c r="AO30" s="170"/>
      <c r="AP30" s="171"/>
      <c r="AQ30" s="84" t="str">
        <f t="shared" si="2"/>
        <v>Ryan Prinsen</v>
      </c>
      <c r="AR30" s="85">
        <v>55</v>
      </c>
      <c r="AS30" s="86">
        <f t="shared" si="9"/>
        <v>51</v>
      </c>
      <c r="AT30" s="86"/>
      <c r="AU30" s="198"/>
      <c r="AV30" s="155"/>
      <c r="AW30" s="155"/>
      <c r="AX30" s="56"/>
      <c r="AY30" s="170"/>
      <c r="AZ30" s="171"/>
      <c r="BA30" s="84" t="str">
        <f t="shared" si="3"/>
        <v>Ryan Prinsen</v>
      </c>
      <c r="BB30" s="87">
        <v>43</v>
      </c>
      <c r="BC30" s="87">
        <v>45</v>
      </c>
      <c r="BD30" s="86">
        <v>88</v>
      </c>
      <c r="BE30" s="86">
        <f t="shared" si="11"/>
        <v>30</v>
      </c>
      <c r="BF30" s="85">
        <v>0.33</v>
      </c>
      <c r="BG30" s="166"/>
      <c r="BH30" s="155"/>
      <c r="BI30" s="155"/>
      <c r="BK30" s="135"/>
      <c r="BL30" s="81" t="str">
        <f t="shared" si="17"/>
        <v>Ryan Prinsen</v>
      </c>
      <c r="BM30" s="81" t="s">
        <v>6</v>
      </c>
      <c r="BN30" s="108">
        <f t="shared" si="18"/>
        <v>44.57142857142857</v>
      </c>
      <c r="BO30" s="88">
        <f t="shared" si="14"/>
        <v>44.27089166477402</v>
      </c>
      <c r="BP30" s="105">
        <f t="shared" si="19"/>
        <v>5.83</v>
      </c>
      <c r="BQ30" s="138"/>
      <c r="BR30" s="138">
        <f t="shared" si="16"/>
      </c>
      <c r="BS30" s="141"/>
    </row>
    <row r="31" spans="1:71" ht="9.75" customHeight="1">
      <c r="A31" s="214"/>
      <c r="B31" s="215"/>
      <c r="C31" s="36" t="s">
        <v>77</v>
      </c>
      <c r="D31" s="37">
        <v>46</v>
      </c>
      <c r="E31" s="38">
        <f t="shared" si="4"/>
        <v>15</v>
      </c>
      <c r="F31" s="38"/>
      <c r="G31" s="219"/>
      <c r="H31" s="183"/>
      <c r="I31" s="189"/>
      <c r="J31" s="83"/>
      <c r="K31" s="214"/>
      <c r="L31" s="215"/>
      <c r="M31" s="50" t="str">
        <f t="shared" si="5"/>
        <v>ZacDulmes</v>
      </c>
      <c r="N31" s="37">
        <v>53</v>
      </c>
      <c r="O31" s="38">
        <f t="shared" si="6"/>
        <v>28</v>
      </c>
      <c r="P31" s="38"/>
      <c r="Q31" s="219"/>
      <c r="R31" s="183"/>
      <c r="S31" s="183"/>
      <c r="T31" s="56"/>
      <c r="U31" s="214"/>
      <c r="V31" s="215"/>
      <c r="W31" s="50" t="str">
        <f t="shared" si="0"/>
        <v>ZacDulmes</v>
      </c>
      <c r="X31" s="37">
        <v>48</v>
      </c>
      <c r="Y31" s="38">
        <f t="shared" si="7"/>
        <v>22</v>
      </c>
      <c r="Z31" s="38"/>
      <c r="AA31" s="219"/>
      <c r="AB31" s="183"/>
      <c r="AC31" s="183"/>
      <c r="AD31" s="56"/>
      <c r="AE31" s="170"/>
      <c r="AF31" s="171"/>
      <c r="AG31" s="84" t="str">
        <f t="shared" si="1"/>
        <v>ZacDulmes</v>
      </c>
      <c r="AH31" s="85">
        <v>59</v>
      </c>
      <c r="AI31" s="86">
        <f t="shared" si="8"/>
        <v>59</v>
      </c>
      <c r="AJ31" s="86"/>
      <c r="AK31" s="198"/>
      <c r="AL31" s="155"/>
      <c r="AM31" s="155"/>
      <c r="AN31" s="56"/>
      <c r="AO31" s="170"/>
      <c r="AP31" s="171"/>
      <c r="AQ31" s="84" t="str">
        <f t="shared" si="2"/>
        <v>ZacDulmes</v>
      </c>
      <c r="AR31" s="85">
        <v>43</v>
      </c>
      <c r="AS31" s="86">
        <f t="shared" si="9"/>
        <v>15</v>
      </c>
      <c r="AT31" s="86">
        <v>0.25</v>
      </c>
      <c r="AU31" s="198"/>
      <c r="AV31" s="155"/>
      <c r="AW31" s="155"/>
      <c r="AX31" s="56"/>
      <c r="AY31" s="170"/>
      <c r="AZ31" s="171"/>
      <c r="BA31" s="84" t="str">
        <f t="shared" si="3"/>
        <v>ZacDulmes</v>
      </c>
      <c r="BB31" s="87">
        <v>49</v>
      </c>
      <c r="BC31" s="87">
        <v>45</v>
      </c>
      <c r="BD31" s="86">
        <v>94</v>
      </c>
      <c r="BE31" s="86">
        <f t="shared" si="11"/>
        <v>44</v>
      </c>
      <c r="BF31" s="85"/>
      <c r="BG31" s="166"/>
      <c r="BH31" s="155"/>
      <c r="BI31" s="155"/>
      <c r="BK31" s="135"/>
      <c r="BL31" s="81" t="str">
        <f t="shared" si="17"/>
        <v>ZacDulmes</v>
      </c>
      <c r="BM31" s="81" t="s">
        <v>6</v>
      </c>
      <c r="BN31" s="108">
        <f t="shared" si="18"/>
        <v>49</v>
      </c>
      <c r="BO31" s="88">
        <f t="shared" si="14"/>
        <v>48.08974244833068</v>
      </c>
      <c r="BP31" s="105">
        <f t="shared" si="19"/>
        <v>0.25</v>
      </c>
      <c r="BQ31" s="138"/>
      <c r="BR31" s="138">
        <f t="shared" si="16"/>
      </c>
      <c r="BS31" s="141"/>
    </row>
    <row r="32" spans="1:71" ht="9.75" customHeight="1">
      <c r="A32" s="214"/>
      <c r="B32" s="215"/>
      <c r="C32" s="36" t="s">
        <v>78</v>
      </c>
      <c r="D32" s="37">
        <v>48</v>
      </c>
      <c r="E32" s="38">
        <f t="shared" si="4"/>
        <v>21</v>
      </c>
      <c r="F32" s="38"/>
      <c r="G32" s="219"/>
      <c r="H32" s="183"/>
      <c r="I32" s="189"/>
      <c r="J32" s="83"/>
      <c r="K32" s="214"/>
      <c r="L32" s="215"/>
      <c r="M32" s="50" t="str">
        <f t="shared" si="5"/>
        <v>Brett Ebbers</v>
      </c>
      <c r="N32" s="37">
        <v>46</v>
      </c>
      <c r="O32" s="38">
        <f t="shared" si="6"/>
        <v>14</v>
      </c>
      <c r="P32" s="38"/>
      <c r="Q32" s="219"/>
      <c r="R32" s="183"/>
      <c r="S32" s="183"/>
      <c r="T32" s="56"/>
      <c r="U32" s="214"/>
      <c r="V32" s="215"/>
      <c r="W32" s="50" t="str">
        <f t="shared" si="0"/>
        <v>Brett Ebbers</v>
      </c>
      <c r="X32" s="37">
        <v>43</v>
      </c>
      <c r="Y32" s="38">
        <f t="shared" si="7"/>
        <v>12</v>
      </c>
      <c r="Z32" s="38"/>
      <c r="AA32" s="219"/>
      <c r="AB32" s="183"/>
      <c r="AC32" s="183"/>
      <c r="AD32" s="56"/>
      <c r="AE32" s="170"/>
      <c r="AF32" s="171"/>
      <c r="AG32" s="84" t="str">
        <f t="shared" si="1"/>
        <v>Brett Ebbers</v>
      </c>
      <c r="AH32" s="85">
        <v>44</v>
      </c>
      <c r="AI32" s="86">
        <f t="shared" si="8"/>
        <v>21</v>
      </c>
      <c r="AJ32" s="86"/>
      <c r="AK32" s="198"/>
      <c r="AL32" s="155"/>
      <c r="AM32" s="155"/>
      <c r="AN32" s="56"/>
      <c r="AO32" s="170"/>
      <c r="AP32" s="171"/>
      <c r="AQ32" s="84" t="str">
        <f t="shared" si="2"/>
        <v>Brett Ebbers</v>
      </c>
      <c r="AR32" s="85">
        <v>44</v>
      </c>
      <c r="AS32" s="86">
        <f t="shared" si="9"/>
        <v>19</v>
      </c>
      <c r="AT32" s="86"/>
      <c r="AU32" s="198"/>
      <c r="AV32" s="155"/>
      <c r="AW32" s="155"/>
      <c r="AX32" s="56"/>
      <c r="AY32" s="170"/>
      <c r="AZ32" s="171"/>
      <c r="BA32" s="84" t="str">
        <f t="shared" si="3"/>
        <v>Brett Ebbers</v>
      </c>
      <c r="BB32" s="87">
        <v>44</v>
      </c>
      <c r="BC32" s="87">
        <v>43</v>
      </c>
      <c r="BD32" s="86">
        <v>87</v>
      </c>
      <c r="BE32" s="86">
        <f t="shared" si="11"/>
        <v>23</v>
      </c>
      <c r="BF32" s="85">
        <v>5</v>
      </c>
      <c r="BG32" s="166"/>
      <c r="BH32" s="155"/>
      <c r="BI32" s="155"/>
      <c r="BK32" s="135"/>
      <c r="BL32" s="81" t="str">
        <f t="shared" si="17"/>
        <v>Brett Ebbers</v>
      </c>
      <c r="BM32" s="81" t="s">
        <v>6</v>
      </c>
      <c r="BN32" s="108">
        <f t="shared" si="18"/>
        <v>44.57142857142857</v>
      </c>
      <c r="BO32" s="88">
        <f t="shared" si="14"/>
        <v>44.27089166477402</v>
      </c>
      <c r="BP32" s="105">
        <f t="shared" si="19"/>
        <v>5</v>
      </c>
      <c r="BQ32" s="138"/>
      <c r="BR32" s="138">
        <f t="shared" si="16"/>
      </c>
      <c r="BS32" s="141"/>
    </row>
    <row r="33" spans="1:71" ht="9.75" customHeight="1">
      <c r="A33" s="214"/>
      <c r="B33" s="215"/>
      <c r="C33" s="36"/>
      <c r="D33" s="37"/>
      <c r="E33" s="38">
        <f t="shared" si="4"/>
      </c>
      <c r="F33" s="38"/>
      <c r="G33" s="219"/>
      <c r="H33" s="183"/>
      <c r="I33" s="189"/>
      <c r="J33" s="83"/>
      <c r="K33" s="214"/>
      <c r="L33" s="215"/>
      <c r="M33" s="50">
        <f t="shared" si="5"/>
      </c>
      <c r="N33" s="37"/>
      <c r="O33" s="38">
        <f t="shared" si="6"/>
      </c>
      <c r="P33" s="38"/>
      <c r="Q33" s="219"/>
      <c r="R33" s="183"/>
      <c r="S33" s="183"/>
      <c r="T33" s="56"/>
      <c r="U33" s="214"/>
      <c r="V33" s="215"/>
      <c r="W33" s="50">
        <f t="shared" si="0"/>
      </c>
      <c r="X33" s="37"/>
      <c r="Y33" s="38">
        <f t="shared" si="7"/>
      </c>
      <c r="Z33" s="38"/>
      <c r="AA33" s="219"/>
      <c r="AB33" s="183"/>
      <c r="AC33" s="183"/>
      <c r="AD33" s="56"/>
      <c r="AE33" s="170"/>
      <c r="AF33" s="171"/>
      <c r="AG33" s="84">
        <f t="shared" si="1"/>
      </c>
      <c r="AH33" s="85"/>
      <c r="AI33" s="86">
        <f t="shared" si="8"/>
      </c>
      <c r="AJ33" s="86"/>
      <c r="AK33" s="198"/>
      <c r="AL33" s="155"/>
      <c r="AM33" s="155"/>
      <c r="AN33" s="56"/>
      <c r="AO33" s="170"/>
      <c r="AP33" s="171"/>
      <c r="AQ33" s="84">
        <f t="shared" si="2"/>
      </c>
      <c r="AR33" s="85"/>
      <c r="AS33" s="86">
        <f t="shared" si="9"/>
      </c>
      <c r="AT33" s="86"/>
      <c r="AU33" s="198"/>
      <c r="AV33" s="155"/>
      <c r="AW33" s="155"/>
      <c r="AX33" s="56"/>
      <c r="AY33" s="170"/>
      <c r="AZ33" s="171"/>
      <c r="BA33" s="84">
        <f t="shared" si="3"/>
      </c>
      <c r="BB33" s="87"/>
      <c r="BC33" s="87"/>
      <c r="BD33" s="86"/>
      <c r="BE33" s="86">
        <f t="shared" si="11"/>
      </c>
      <c r="BF33" s="85"/>
      <c r="BG33" s="166"/>
      <c r="BH33" s="155"/>
      <c r="BI33" s="155"/>
      <c r="BK33" s="135"/>
      <c r="BL33" s="81">
        <f t="shared" si="17"/>
      </c>
      <c r="BM33" s="81" t="s">
        <v>6</v>
      </c>
      <c r="BN33" s="108">
        <f t="shared" si="18"/>
      </c>
      <c r="BO33" s="88">
        <f t="shared" si="14"/>
      </c>
      <c r="BP33" s="105">
        <f t="shared" si="19"/>
      </c>
      <c r="BQ33" s="138"/>
      <c r="BR33" s="138">
        <f t="shared" si="16"/>
      </c>
      <c r="BS33" s="141"/>
    </row>
    <row r="34" spans="1:71" ht="9.75" customHeight="1">
      <c r="A34" s="214"/>
      <c r="B34" s="215"/>
      <c r="C34" s="36"/>
      <c r="D34" s="37"/>
      <c r="E34" s="38">
        <f t="shared" si="4"/>
      </c>
      <c r="F34" s="38"/>
      <c r="G34" s="219"/>
      <c r="H34" s="183"/>
      <c r="I34" s="189"/>
      <c r="J34" s="83"/>
      <c r="K34" s="214"/>
      <c r="L34" s="215"/>
      <c r="M34" s="50">
        <f t="shared" si="5"/>
      </c>
      <c r="N34" s="37"/>
      <c r="O34" s="38">
        <f t="shared" si="6"/>
      </c>
      <c r="P34" s="38"/>
      <c r="Q34" s="219"/>
      <c r="R34" s="183"/>
      <c r="S34" s="183"/>
      <c r="T34" s="56"/>
      <c r="U34" s="214"/>
      <c r="V34" s="215"/>
      <c r="W34" s="50">
        <f t="shared" si="0"/>
      </c>
      <c r="X34" s="37"/>
      <c r="Y34" s="38">
        <f t="shared" si="7"/>
      </c>
      <c r="Z34" s="38"/>
      <c r="AA34" s="219"/>
      <c r="AB34" s="183"/>
      <c r="AC34" s="183"/>
      <c r="AD34" s="56"/>
      <c r="AE34" s="170"/>
      <c r="AF34" s="171"/>
      <c r="AG34" s="84">
        <f t="shared" si="1"/>
      </c>
      <c r="AH34" s="85"/>
      <c r="AI34" s="86">
        <f t="shared" si="8"/>
      </c>
      <c r="AJ34" s="86"/>
      <c r="AK34" s="198"/>
      <c r="AL34" s="155"/>
      <c r="AM34" s="155"/>
      <c r="AN34" s="56"/>
      <c r="AO34" s="170"/>
      <c r="AP34" s="171"/>
      <c r="AQ34" s="84">
        <f t="shared" si="2"/>
      </c>
      <c r="AR34" s="85"/>
      <c r="AS34" s="86">
        <f t="shared" si="9"/>
      </c>
      <c r="AT34" s="86"/>
      <c r="AU34" s="198"/>
      <c r="AV34" s="155"/>
      <c r="AW34" s="155"/>
      <c r="AX34" s="56"/>
      <c r="AY34" s="170"/>
      <c r="AZ34" s="171"/>
      <c r="BA34" s="84">
        <f t="shared" si="3"/>
      </c>
      <c r="BB34" s="87"/>
      <c r="BC34" s="87"/>
      <c r="BD34" s="86"/>
      <c r="BE34" s="86">
        <f t="shared" si="11"/>
      </c>
      <c r="BF34" s="85"/>
      <c r="BG34" s="166"/>
      <c r="BH34" s="155"/>
      <c r="BI34" s="155"/>
      <c r="BK34" s="135"/>
      <c r="BL34" s="81">
        <f t="shared" si="17"/>
      </c>
      <c r="BM34" s="81" t="s">
        <v>6</v>
      </c>
      <c r="BN34" s="108">
        <f t="shared" si="18"/>
      </c>
      <c r="BO34" s="88">
        <f t="shared" si="14"/>
      </c>
      <c r="BP34" s="105">
        <f t="shared" si="19"/>
      </c>
      <c r="BQ34" s="138"/>
      <c r="BR34" s="138">
        <f t="shared" si="16"/>
      </c>
      <c r="BS34" s="141"/>
    </row>
    <row r="35" spans="1:71" ht="9.75" customHeight="1">
      <c r="A35" s="214"/>
      <c r="B35" s="215"/>
      <c r="C35" s="36"/>
      <c r="D35" s="37"/>
      <c r="E35" s="38">
        <f t="shared" si="4"/>
      </c>
      <c r="F35" s="38"/>
      <c r="G35" s="219"/>
      <c r="H35" s="183"/>
      <c r="I35" s="189"/>
      <c r="J35" s="83"/>
      <c r="K35" s="214"/>
      <c r="L35" s="215"/>
      <c r="M35" s="50">
        <f t="shared" si="5"/>
      </c>
      <c r="N35" s="37"/>
      <c r="O35" s="38">
        <f t="shared" si="6"/>
      </c>
      <c r="P35" s="38"/>
      <c r="Q35" s="219"/>
      <c r="R35" s="183"/>
      <c r="S35" s="183"/>
      <c r="T35" s="56"/>
      <c r="U35" s="214"/>
      <c r="V35" s="215"/>
      <c r="W35" s="50">
        <f t="shared" si="0"/>
      </c>
      <c r="X35" s="37"/>
      <c r="Y35" s="38">
        <f t="shared" si="7"/>
      </c>
      <c r="Z35" s="38"/>
      <c r="AA35" s="219"/>
      <c r="AB35" s="183"/>
      <c r="AC35" s="183"/>
      <c r="AD35" s="56"/>
      <c r="AE35" s="170"/>
      <c r="AF35" s="171"/>
      <c r="AG35" s="84">
        <f t="shared" si="1"/>
      </c>
      <c r="AH35" s="85"/>
      <c r="AI35" s="86">
        <f t="shared" si="8"/>
      </c>
      <c r="AJ35" s="86"/>
      <c r="AK35" s="198"/>
      <c r="AL35" s="155"/>
      <c r="AM35" s="155"/>
      <c r="AN35" s="56"/>
      <c r="AO35" s="170"/>
      <c r="AP35" s="171"/>
      <c r="AQ35" s="84">
        <f t="shared" si="2"/>
      </c>
      <c r="AR35" s="85"/>
      <c r="AS35" s="86">
        <f t="shared" si="9"/>
      </c>
      <c r="AT35" s="86"/>
      <c r="AU35" s="198"/>
      <c r="AV35" s="155"/>
      <c r="AW35" s="155"/>
      <c r="AX35" s="56"/>
      <c r="AY35" s="170"/>
      <c r="AZ35" s="171"/>
      <c r="BA35" s="84">
        <f t="shared" si="3"/>
      </c>
      <c r="BB35" s="87"/>
      <c r="BC35" s="87"/>
      <c r="BD35" s="86"/>
      <c r="BE35" s="86">
        <f t="shared" si="11"/>
      </c>
      <c r="BF35" s="85"/>
      <c r="BG35" s="166"/>
      <c r="BH35" s="155"/>
      <c r="BI35" s="155"/>
      <c r="BK35" s="135"/>
      <c r="BL35" s="81">
        <f t="shared" si="17"/>
      </c>
      <c r="BM35" s="81" t="s">
        <v>6</v>
      </c>
      <c r="BN35" s="108">
        <f t="shared" si="18"/>
      </c>
      <c r="BO35" s="88">
        <f t="shared" si="14"/>
      </c>
      <c r="BP35" s="105">
        <f t="shared" si="19"/>
      </c>
      <c r="BQ35" s="138"/>
      <c r="BR35" s="138">
        <f t="shared" si="16"/>
      </c>
      <c r="BS35" s="141"/>
    </row>
    <row r="36" spans="1:71" ht="9.75" customHeight="1">
      <c r="A36" s="214"/>
      <c r="B36" s="215"/>
      <c r="C36" s="36"/>
      <c r="D36" s="37"/>
      <c r="E36" s="38">
        <f t="shared" si="4"/>
      </c>
      <c r="F36" s="38"/>
      <c r="G36" s="219"/>
      <c r="H36" s="183"/>
      <c r="I36" s="189"/>
      <c r="J36" s="83"/>
      <c r="K36" s="214"/>
      <c r="L36" s="215"/>
      <c r="M36" s="50">
        <f t="shared" si="5"/>
      </c>
      <c r="N36" s="37"/>
      <c r="O36" s="38">
        <f t="shared" si="6"/>
      </c>
      <c r="P36" s="38"/>
      <c r="Q36" s="219"/>
      <c r="R36" s="183"/>
      <c r="S36" s="183"/>
      <c r="T36" s="56"/>
      <c r="U36" s="214"/>
      <c r="V36" s="215"/>
      <c r="W36" s="50">
        <f t="shared" si="0"/>
      </c>
      <c r="X36" s="37"/>
      <c r="Y36" s="38">
        <f t="shared" si="7"/>
      </c>
      <c r="Z36" s="38"/>
      <c r="AA36" s="219"/>
      <c r="AB36" s="183"/>
      <c r="AC36" s="183"/>
      <c r="AD36" s="56"/>
      <c r="AE36" s="170"/>
      <c r="AF36" s="171"/>
      <c r="AG36" s="84">
        <f t="shared" si="1"/>
      </c>
      <c r="AH36" s="85"/>
      <c r="AI36" s="86">
        <f t="shared" si="8"/>
      </c>
      <c r="AJ36" s="86"/>
      <c r="AK36" s="198"/>
      <c r="AL36" s="155"/>
      <c r="AM36" s="155"/>
      <c r="AN36" s="56"/>
      <c r="AO36" s="170"/>
      <c r="AP36" s="171"/>
      <c r="AQ36" s="84">
        <f t="shared" si="2"/>
      </c>
      <c r="AR36" s="85"/>
      <c r="AS36" s="86">
        <f t="shared" si="9"/>
      </c>
      <c r="AT36" s="86"/>
      <c r="AU36" s="198"/>
      <c r="AV36" s="155"/>
      <c r="AW36" s="155"/>
      <c r="AX36" s="56"/>
      <c r="AY36" s="170"/>
      <c r="AZ36" s="171"/>
      <c r="BA36" s="84">
        <f t="shared" si="3"/>
      </c>
      <c r="BB36" s="87"/>
      <c r="BC36" s="87"/>
      <c r="BD36" s="86"/>
      <c r="BE36" s="86">
        <f t="shared" si="11"/>
      </c>
      <c r="BF36" s="85"/>
      <c r="BG36" s="166"/>
      <c r="BH36" s="155"/>
      <c r="BI36" s="155"/>
      <c r="BK36" s="135"/>
      <c r="BL36" s="81">
        <f t="shared" si="17"/>
      </c>
      <c r="BM36" s="81" t="s">
        <v>6</v>
      </c>
      <c r="BN36" s="108">
        <f t="shared" si="18"/>
      </c>
      <c r="BO36" s="88">
        <f t="shared" si="14"/>
      </c>
      <c r="BP36" s="105">
        <f t="shared" si="19"/>
      </c>
      <c r="BQ36" s="138"/>
      <c r="BR36" s="138">
        <f t="shared" si="16"/>
      </c>
      <c r="BS36" s="141"/>
    </row>
    <row r="37" spans="1:71" ht="10.5" customHeight="1" thickBot="1">
      <c r="A37" s="216"/>
      <c r="B37" s="217"/>
      <c r="C37" s="39"/>
      <c r="D37" s="40"/>
      <c r="E37" s="41">
        <f t="shared" si="4"/>
      </c>
      <c r="F37" s="41"/>
      <c r="G37" s="220"/>
      <c r="H37" s="184"/>
      <c r="I37" s="190"/>
      <c r="J37" s="83"/>
      <c r="K37" s="216"/>
      <c r="L37" s="217"/>
      <c r="M37" s="51">
        <f t="shared" si="5"/>
      </c>
      <c r="N37" s="40"/>
      <c r="O37" s="41">
        <f t="shared" si="6"/>
      </c>
      <c r="P37" s="41"/>
      <c r="Q37" s="220"/>
      <c r="R37" s="184"/>
      <c r="S37" s="184"/>
      <c r="T37" s="56"/>
      <c r="U37" s="216"/>
      <c r="V37" s="217"/>
      <c r="W37" s="51">
        <f t="shared" si="0"/>
      </c>
      <c r="X37" s="40"/>
      <c r="Y37" s="41">
        <f t="shared" si="7"/>
      </c>
      <c r="Z37" s="41"/>
      <c r="AA37" s="220"/>
      <c r="AB37" s="184"/>
      <c r="AC37" s="184"/>
      <c r="AD37" s="56"/>
      <c r="AE37" s="172"/>
      <c r="AF37" s="173"/>
      <c r="AG37" s="89">
        <f t="shared" si="1"/>
      </c>
      <c r="AH37" s="90"/>
      <c r="AI37" s="91">
        <f t="shared" si="8"/>
      </c>
      <c r="AJ37" s="91"/>
      <c r="AK37" s="199"/>
      <c r="AL37" s="156"/>
      <c r="AM37" s="156"/>
      <c r="AN37" s="56"/>
      <c r="AO37" s="172"/>
      <c r="AP37" s="173"/>
      <c r="AQ37" s="89">
        <f t="shared" si="2"/>
      </c>
      <c r="AR37" s="90"/>
      <c r="AS37" s="91">
        <f t="shared" si="9"/>
      </c>
      <c r="AT37" s="91"/>
      <c r="AU37" s="199"/>
      <c r="AV37" s="156"/>
      <c r="AW37" s="156"/>
      <c r="AX37" s="56"/>
      <c r="AY37" s="172"/>
      <c r="AZ37" s="173"/>
      <c r="BA37" s="89">
        <f t="shared" si="3"/>
      </c>
      <c r="BB37" s="92"/>
      <c r="BC37" s="92"/>
      <c r="BD37" s="91"/>
      <c r="BE37" s="91">
        <f t="shared" si="11"/>
      </c>
      <c r="BF37" s="90"/>
      <c r="BG37" s="167"/>
      <c r="BH37" s="156"/>
      <c r="BI37" s="156"/>
      <c r="BK37" s="136"/>
      <c r="BL37" s="93">
        <f t="shared" si="17"/>
      </c>
      <c r="BM37" s="93" t="s">
        <v>6</v>
      </c>
      <c r="BN37" s="109">
        <f t="shared" si="18"/>
      </c>
      <c r="BO37" s="94">
        <f t="shared" si="14"/>
      </c>
      <c r="BP37" s="106">
        <f t="shared" si="19"/>
      </c>
      <c r="BQ37" s="139"/>
      <c r="BR37" s="139">
        <f t="shared" si="16"/>
      </c>
      <c r="BS37" s="142"/>
    </row>
    <row r="38" spans="1:71" ht="9.75" customHeight="1">
      <c r="A38" s="212" t="s">
        <v>18</v>
      </c>
      <c r="B38" s="213" t="s">
        <v>18</v>
      </c>
      <c r="C38" s="33" t="s">
        <v>79</v>
      </c>
      <c r="D38" s="34">
        <v>47</v>
      </c>
      <c r="E38" s="35">
        <f t="shared" si="4"/>
        <v>17</v>
      </c>
      <c r="F38" s="35"/>
      <c r="G38" s="218">
        <f>IF(SUM(D38:D47)=0,"",(SUM(D38:D47)-MAX(D38:D47)))</f>
        <v>204</v>
      </c>
      <c r="H38" s="182">
        <f>IF(G38="","",RANK(G38,G$8:G$77,1))</f>
        <v>6</v>
      </c>
      <c r="I38" s="188">
        <v>0</v>
      </c>
      <c r="J38" s="83"/>
      <c r="K38" s="212" t="s">
        <v>18</v>
      </c>
      <c r="L38" s="213" t="s">
        <v>18</v>
      </c>
      <c r="M38" s="52" t="str">
        <f t="shared" si="5"/>
        <v>Mitch Meeuwsen</v>
      </c>
      <c r="N38" s="34">
        <v>46</v>
      </c>
      <c r="O38" s="35">
        <f t="shared" si="6"/>
        <v>14</v>
      </c>
      <c r="P38" s="35"/>
      <c r="Q38" s="218">
        <f>IF(SUM(N38:N47)=0,"",(SUM(N38:N47)-MAX(N38:N47)))</f>
        <v>198</v>
      </c>
      <c r="R38" s="182">
        <f>IF(Q38="","",RANK(Q38,Q$8:Q$77,1))</f>
        <v>6</v>
      </c>
      <c r="S38" s="182"/>
      <c r="T38" s="56"/>
      <c r="U38" s="212" t="s">
        <v>18</v>
      </c>
      <c r="V38" s="213" t="s">
        <v>18</v>
      </c>
      <c r="W38" s="52" t="str">
        <f t="shared" si="0"/>
        <v>Mitch Meeuwsen</v>
      </c>
      <c r="X38" s="34">
        <v>49</v>
      </c>
      <c r="Y38" s="35">
        <f t="shared" si="7"/>
        <v>29</v>
      </c>
      <c r="Z38" s="35"/>
      <c r="AA38" s="218">
        <f>IF(SUM(X38:X47)=0,"",(SUM(X38:X47)-MAX(X38:X47)))</f>
        <v>181</v>
      </c>
      <c r="AB38" s="182">
        <f>IF(AA38="","",RANK(AA38,AA$8:AA$77,1))</f>
        <v>5</v>
      </c>
      <c r="AC38" s="182">
        <v>1</v>
      </c>
      <c r="AD38" s="56"/>
      <c r="AE38" s="168" t="s">
        <v>18</v>
      </c>
      <c r="AF38" s="169" t="s">
        <v>18</v>
      </c>
      <c r="AG38" s="79" t="str">
        <f t="shared" si="1"/>
        <v>Mitch Meeuwsen</v>
      </c>
      <c r="AH38" s="77">
        <v>49</v>
      </c>
      <c r="AI38" s="78">
        <f t="shared" si="8"/>
        <v>40</v>
      </c>
      <c r="AJ38" s="78"/>
      <c r="AK38" s="197">
        <f>IF(SUM(AH38:AH47)=0,"",(SUM(AH38:AH47)-MAX(AH38:AH47)))</f>
        <v>193</v>
      </c>
      <c r="AL38" s="154">
        <f>IF(AK38="","",RANK(AK38,AK$8:AK$137,1))</f>
        <v>10</v>
      </c>
      <c r="AM38" s="154">
        <v>3</v>
      </c>
      <c r="AN38" s="56"/>
      <c r="AO38" s="168" t="s">
        <v>18</v>
      </c>
      <c r="AP38" s="169" t="s">
        <v>18</v>
      </c>
      <c r="AQ38" s="79" t="str">
        <f t="shared" si="2"/>
        <v>Mitch Meeuwsen</v>
      </c>
      <c r="AR38" s="95">
        <v>43</v>
      </c>
      <c r="AS38" s="78">
        <f t="shared" si="9"/>
        <v>15</v>
      </c>
      <c r="AT38" s="78">
        <v>0.25</v>
      </c>
      <c r="AU38" s="197">
        <f>IF(SUM(AR38:AR47)=0,"",(SUM(AR38:AR47)-MAX(AR38:AR47)))</f>
        <v>182</v>
      </c>
      <c r="AV38" s="154">
        <f>IF(AU38="","",RANK(AU38,AU$8:AU$137,1))</f>
        <v>7</v>
      </c>
      <c r="AW38" s="154">
        <v>6</v>
      </c>
      <c r="AX38" s="56"/>
      <c r="AY38" s="168" t="s">
        <v>18</v>
      </c>
      <c r="AZ38" s="169" t="s">
        <v>18</v>
      </c>
      <c r="BA38" s="79" t="str">
        <f t="shared" si="3"/>
        <v>Mitch Meeuwsen</v>
      </c>
      <c r="BB38" s="80">
        <v>46</v>
      </c>
      <c r="BC38" s="80">
        <v>42</v>
      </c>
      <c r="BD38" s="78">
        <v>88</v>
      </c>
      <c r="BE38" s="78">
        <f t="shared" si="11"/>
        <v>30</v>
      </c>
      <c r="BF38" s="95">
        <v>0.33</v>
      </c>
      <c r="BG38" s="166">
        <f>IF(SUM(BD38:BD47)=0,"",(SUM(BD38:BD47)-MAX(BD38:BD47)))</f>
        <v>354</v>
      </c>
      <c r="BH38" s="154">
        <f>IF(BG38="","",RANK(BG38,BG$8:BG$137,1))</f>
        <v>9</v>
      </c>
      <c r="BI38" s="154">
        <v>8</v>
      </c>
      <c r="BK38" s="134" t="str">
        <f>A38</f>
        <v>OZAUKEE</v>
      </c>
      <c r="BL38" s="81" t="str">
        <f t="shared" si="17"/>
        <v>Mitch Meeuwsen</v>
      </c>
      <c r="BM38" s="81" t="s">
        <v>7</v>
      </c>
      <c r="BN38" s="107">
        <f t="shared" si="18"/>
        <v>46</v>
      </c>
      <c r="BO38" s="82">
        <f t="shared" si="14"/>
        <v>45.50277901430843</v>
      </c>
      <c r="BP38" s="104">
        <f t="shared" si="19"/>
        <v>0.5800000000000001</v>
      </c>
      <c r="BQ38" s="137">
        <f>IF(G38="","",((G38+Q38+AA38+AK38+AU38+BG38)/7))</f>
        <v>187.42857142857142</v>
      </c>
      <c r="BR38" s="137">
        <f>IF(BQ38=0,"",(BQ38-BZ$4)*(113/CA$4)*(0.96)+144)</f>
        <v>184.96764569611628</v>
      </c>
      <c r="BS38" s="140">
        <f>(I38+S38+AC38+AM38+AW38+BI38)</f>
        <v>18</v>
      </c>
    </row>
    <row r="39" spans="1:71" ht="9.75" customHeight="1">
      <c r="A39" s="214"/>
      <c r="B39" s="215"/>
      <c r="C39" s="36" t="s">
        <v>80</v>
      </c>
      <c r="D39" s="37">
        <v>49</v>
      </c>
      <c r="E39" s="38">
        <f t="shared" si="4"/>
        <v>23</v>
      </c>
      <c r="F39" s="38"/>
      <c r="G39" s="219"/>
      <c r="H39" s="183"/>
      <c r="I39" s="189"/>
      <c r="J39" s="83"/>
      <c r="K39" s="214"/>
      <c r="L39" s="215"/>
      <c r="M39" s="50" t="str">
        <f t="shared" si="5"/>
        <v>Nathan LeSage</v>
      </c>
      <c r="N39" s="37">
        <v>56</v>
      </c>
      <c r="O39" s="38">
        <f t="shared" si="6"/>
        <v>30</v>
      </c>
      <c r="P39" s="38"/>
      <c r="Q39" s="219"/>
      <c r="R39" s="183"/>
      <c r="S39" s="183"/>
      <c r="T39" s="56"/>
      <c r="U39" s="214"/>
      <c r="V39" s="215"/>
      <c r="W39" s="50" t="str">
        <f t="shared" si="0"/>
        <v>Nathan LeSage</v>
      </c>
      <c r="X39" s="37">
        <v>45</v>
      </c>
      <c r="Y39" s="38">
        <f t="shared" si="7"/>
        <v>15</v>
      </c>
      <c r="Z39" s="38"/>
      <c r="AA39" s="219"/>
      <c r="AB39" s="183"/>
      <c r="AC39" s="183"/>
      <c r="AD39" s="56"/>
      <c r="AE39" s="170"/>
      <c r="AF39" s="171"/>
      <c r="AG39" s="84" t="str">
        <f t="shared" si="1"/>
        <v>Nathan LeSage</v>
      </c>
      <c r="AH39" s="85">
        <v>49</v>
      </c>
      <c r="AI39" s="86">
        <f t="shared" si="8"/>
        <v>40</v>
      </c>
      <c r="AJ39" s="86"/>
      <c r="AK39" s="198"/>
      <c r="AL39" s="155"/>
      <c r="AM39" s="155"/>
      <c r="AN39" s="56"/>
      <c r="AO39" s="170"/>
      <c r="AP39" s="171"/>
      <c r="AQ39" s="84" t="str">
        <f t="shared" si="2"/>
        <v>Nathan LeSage</v>
      </c>
      <c r="AR39" s="85">
        <v>45</v>
      </c>
      <c r="AS39" s="86">
        <f t="shared" si="9"/>
        <v>26</v>
      </c>
      <c r="AT39" s="86"/>
      <c r="AU39" s="198"/>
      <c r="AV39" s="155"/>
      <c r="AW39" s="155"/>
      <c r="AX39" s="56"/>
      <c r="AY39" s="170"/>
      <c r="AZ39" s="171"/>
      <c r="BA39" s="84" t="str">
        <f t="shared" si="3"/>
        <v>Nathan LeSage</v>
      </c>
      <c r="BB39" s="87">
        <v>44</v>
      </c>
      <c r="BC39" s="87">
        <v>43</v>
      </c>
      <c r="BD39" s="86">
        <v>87</v>
      </c>
      <c r="BE39" s="86">
        <f t="shared" si="11"/>
        <v>23</v>
      </c>
      <c r="BF39" s="85">
        <v>5</v>
      </c>
      <c r="BG39" s="166"/>
      <c r="BH39" s="155"/>
      <c r="BI39" s="155"/>
      <c r="BK39" s="135"/>
      <c r="BL39" s="81" t="str">
        <f t="shared" si="17"/>
        <v>Nathan LeSage</v>
      </c>
      <c r="BM39" s="81" t="s">
        <v>7</v>
      </c>
      <c r="BN39" s="108">
        <f t="shared" si="18"/>
        <v>47.285714285714285</v>
      </c>
      <c r="BO39" s="88">
        <f t="shared" si="14"/>
        <v>46.611477628889396</v>
      </c>
      <c r="BP39" s="105">
        <f t="shared" si="19"/>
        <v>5</v>
      </c>
      <c r="BQ39" s="138"/>
      <c r="BR39" s="138">
        <f t="shared" si="16"/>
      </c>
      <c r="BS39" s="141"/>
    </row>
    <row r="40" spans="1:71" ht="9.75" customHeight="1">
      <c r="A40" s="214"/>
      <c r="B40" s="215"/>
      <c r="C40" s="36" t="s">
        <v>81</v>
      </c>
      <c r="D40" s="37">
        <v>53</v>
      </c>
      <c r="E40" s="38">
        <f t="shared" si="4"/>
        <v>27</v>
      </c>
      <c r="F40" s="38"/>
      <c r="G40" s="219"/>
      <c r="H40" s="183"/>
      <c r="I40" s="189"/>
      <c r="J40" s="83"/>
      <c r="K40" s="214"/>
      <c r="L40" s="215"/>
      <c r="M40" s="50" t="str">
        <f t="shared" si="5"/>
        <v>Jack Behrens</v>
      </c>
      <c r="N40" s="37">
        <v>59</v>
      </c>
      <c r="O40" s="38">
        <f t="shared" si="6"/>
        <v>32</v>
      </c>
      <c r="P40" s="38"/>
      <c r="Q40" s="219"/>
      <c r="R40" s="183"/>
      <c r="S40" s="183"/>
      <c r="T40" s="56"/>
      <c r="U40" s="214"/>
      <c r="V40" s="215"/>
      <c r="W40" s="50" t="str">
        <f t="shared" si="0"/>
        <v>Jack Behrens</v>
      </c>
      <c r="X40" s="37">
        <v>53</v>
      </c>
      <c r="Y40" s="38">
        <f t="shared" si="7"/>
        <v>31</v>
      </c>
      <c r="Z40" s="38"/>
      <c r="AA40" s="219"/>
      <c r="AB40" s="183"/>
      <c r="AC40" s="183"/>
      <c r="AD40" s="56"/>
      <c r="AE40" s="170"/>
      <c r="AF40" s="171"/>
      <c r="AG40" s="84" t="str">
        <f t="shared" si="1"/>
        <v>Jack Behrens</v>
      </c>
      <c r="AH40" s="85">
        <v>51</v>
      </c>
      <c r="AI40" s="86">
        <f t="shared" si="8"/>
        <v>49</v>
      </c>
      <c r="AJ40" s="86"/>
      <c r="AK40" s="198"/>
      <c r="AL40" s="155"/>
      <c r="AM40" s="155"/>
      <c r="AN40" s="56"/>
      <c r="AO40" s="170"/>
      <c r="AP40" s="171"/>
      <c r="AQ40" s="84" t="str">
        <f t="shared" si="2"/>
        <v>Jack Behrens</v>
      </c>
      <c r="AR40" s="85">
        <v>55</v>
      </c>
      <c r="AS40" s="86">
        <f t="shared" si="9"/>
        <v>51</v>
      </c>
      <c r="AT40" s="86"/>
      <c r="AU40" s="198"/>
      <c r="AV40" s="155"/>
      <c r="AW40" s="155"/>
      <c r="AX40" s="56"/>
      <c r="AY40" s="170"/>
      <c r="AZ40" s="171"/>
      <c r="BA40" s="84" t="str">
        <f t="shared" si="3"/>
        <v>Jack Behrens</v>
      </c>
      <c r="BB40" s="87">
        <v>53</v>
      </c>
      <c r="BC40" s="87">
        <v>48</v>
      </c>
      <c r="BD40" s="86">
        <v>101</v>
      </c>
      <c r="BE40" s="86">
        <f t="shared" si="11"/>
        <v>58</v>
      </c>
      <c r="BF40" s="85"/>
      <c r="BG40" s="166"/>
      <c r="BH40" s="155"/>
      <c r="BI40" s="155"/>
      <c r="BK40" s="135"/>
      <c r="BL40" s="81" t="str">
        <f t="shared" si="17"/>
        <v>Jack Behrens</v>
      </c>
      <c r="BM40" s="81" t="s">
        <v>7</v>
      </c>
      <c r="BN40" s="108">
        <f t="shared" si="18"/>
        <v>53.142857142857146</v>
      </c>
      <c r="BO40" s="88">
        <f t="shared" si="14"/>
        <v>51.66221576198047</v>
      </c>
      <c r="BP40" s="105">
        <f t="shared" si="19"/>
      </c>
      <c r="BQ40" s="138"/>
      <c r="BR40" s="138">
        <f t="shared" si="16"/>
      </c>
      <c r="BS40" s="141"/>
    </row>
    <row r="41" spans="1:71" ht="9.75" customHeight="1">
      <c r="A41" s="214"/>
      <c r="B41" s="215"/>
      <c r="C41" s="36" t="s">
        <v>82</v>
      </c>
      <c r="D41" s="37">
        <v>55</v>
      </c>
      <c r="E41" s="38">
        <f t="shared" si="4"/>
        <v>30</v>
      </c>
      <c r="F41" s="38"/>
      <c r="G41" s="219"/>
      <c r="H41" s="183"/>
      <c r="I41" s="189"/>
      <c r="J41" s="83"/>
      <c r="K41" s="214"/>
      <c r="L41" s="215"/>
      <c r="M41" s="50" t="str">
        <f t="shared" si="5"/>
        <v>Hayden Neis</v>
      </c>
      <c r="N41" s="37"/>
      <c r="O41" s="38">
        <f t="shared" si="6"/>
      </c>
      <c r="P41" s="38"/>
      <c r="Q41" s="219"/>
      <c r="R41" s="183"/>
      <c r="S41" s="183"/>
      <c r="T41" s="56"/>
      <c r="U41" s="214"/>
      <c r="V41" s="215"/>
      <c r="W41" s="50" t="str">
        <f t="shared" si="0"/>
        <v>Hayden Neis</v>
      </c>
      <c r="X41" s="37"/>
      <c r="Y41" s="38">
        <f t="shared" si="7"/>
      </c>
      <c r="Z41" s="38"/>
      <c r="AA41" s="219"/>
      <c r="AB41" s="183"/>
      <c r="AC41" s="183"/>
      <c r="AD41" s="56"/>
      <c r="AE41" s="170"/>
      <c r="AF41" s="171"/>
      <c r="AG41" s="84" t="str">
        <f t="shared" si="1"/>
        <v>Hayden Neis</v>
      </c>
      <c r="AH41" s="85"/>
      <c r="AI41" s="86">
        <f t="shared" si="8"/>
      </c>
      <c r="AJ41" s="86"/>
      <c r="AK41" s="198"/>
      <c r="AL41" s="155"/>
      <c r="AM41" s="155"/>
      <c r="AN41" s="56"/>
      <c r="AO41" s="170"/>
      <c r="AP41" s="171"/>
      <c r="AQ41" s="84" t="str">
        <f t="shared" si="2"/>
        <v>Hayden Neis</v>
      </c>
      <c r="AR41" s="85"/>
      <c r="AS41" s="86">
        <f t="shared" si="9"/>
      </c>
      <c r="AT41" s="86"/>
      <c r="AU41" s="198"/>
      <c r="AV41" s="155"/>
      <c r="AW41" s="155"/>
      <c r="AX41" s="56"/>
      <c r="AY41" s="170"/>
      <c r="AZ41" s="171"/>
      <c r="BA41" s="84" t="str">
        <f t="shared" si="3"/>
        <v>Hayden Neis</v>
      </c>
      <c r="BB41" s="87"/>
      <c r="BC41" s="87"/>
      <c r="BD41" s="86"/>
      <c r="BE41" s="86">
        <f t="shared" si="11"/>
      </c>
      <c r="BF41" s="85"/>
      <c r="BG41" s="166"/>
      <c r="BH41" s="155"/>
      <c r="BI41" s="155"/>
      <c r="BK41" s="135"/>
      <c r="BL41" s="81" t="str">
        <f t="shared" si="17"/>
        <v>Hayden Neis</v>
      </c>
      <c r="BM41" s="81" t="s">
        <v>7</v>
      </c>
      <c r="BN41" s="108">
        <f t="shared" si="18"/>
        <v>55</v>
      </c>
      <c r="BO41" s="88">
        <f t="shared" si="14"/>
        <v>53.2636693163752</v>
      </c>
      <c r="BP41" s="105">
        <f t="shared" si="19"/>
      </c>
      <c r="BQ41" s="138"/>
      <c r="BR41" s="138">
        <f t="shared" si="16"/>
      </c>
      <c r="BS41" s="141"/>
    </row>
    <row r="42" spans="1:71" ht="9.75" customHeight="1">
      <c r="A42" s="214"/>
      <c r="B42" s="215"/>
      <c r="C42" s="36" t="s">
        <v>83</v>
      </c>
      <c r="D42" s="37">
        <v>80</v>
      </c>
      <c r="E42" s="38">
        <f t="shared" si="4"/>
        <v>35</v>
      </c>
      <c r="F42" s="38"/>
      <c r="G42" s="219"/>
      <c r="H42" s="183"/>
      <c r="I42" s="189"/>
      <c r="J42" s="83"/>
      <c r="K42" s="214"/>
      <c r="L42" s="215"/>
      <c r="M42" s="50" t="str">
        <f t="shared" si="5"/>
        <v>Chase Kraus</v>
      </c>
      <c r="N42" s="37"/>
      <c r="O42" s="38">
        <f t="shared" si="6"/>
      </c>
      <c r="P42" s="38"/>
      <c r="Q42" s="219"/>
      <c r="R42" s="183"/>
      <c r="S42" s="183"/>
      <c r="T42" s="56"/>
      <c r="U42" s="214"/>
      <c r="V42" s="215"/>
      <c r="W42" s="50" t="str">
        <f t="shared" si="0"/>
        <v>Chase Kraus</v>
      </c>
      <c r="X42" s="37"/>
      <c r="Y42" s="38">
        <f t="shared" si="7"/>
      </c>
      <c r="Z42" s="38"/>
      <c r="AA42" s="219"/>
      <c r="AB42" s="183"/>
      <c r="AC42" s="183"/>
      <c r="AD42" s="56"/>
      <c r="AE42" s="170"/>
      <c r="AF42" s="171"/>
      <c r="AG42" s="84" t="str">
        <f t="shared" si="1"/>
        <v>Chase Kraus</v>
      </c>
      <c r="AH42" s="85"/>
      <c r="AI42" s="86">
        <f t="shared" si="8"/>
      </c>
      <c r="AJ42" s="86"/>
      <c r="AK42" s="198"/>
      <c r="AL42" s="155"/>
      <c r="AM42" s="155"/>
      <c r="AN42" s="56"/>
      <c r="AO42" s="170"/>
      <c r="AP42" s="171"/>
      <c r="AQ42" s="84" t="str">
        <f t="shared" si="2"/>
        <v>Chase Kraus</v>
      </c>
      <c r="AR42" s="85"/>
      <c r="AS42" s="86">
        <f t="shared" si="9"/>
      </c>
      <c r="AT42" s="86"/>
      <c r="AU42" s="198"/>
      <c r="AV42" s="155"/>
      <c r="AW42" s="155"/>
      <c r="AX42" s="56"/>
      <c r="AY42" s="170"/>
      <c r="AZ42" s="171"/>
      <c r="BA42" s="84" t="str">
        <f t="shared" si="3"/>
        <v>Chase Kraus</v>
      </c>
      <c r="BB42" s="87"/>
      <c r="BC42" s="87"/>
      <c r="BD42" s="86"/>
      <c r="BE42" s="86">
        <f t="shared" si="11"/>
      </c>
      <c r="BF42" s="85"/>
      <c r="BG42" s="166"/>
      <c r="BH42" s="155"/>
      <c r="BI42" s="155"/>
      <c r="BK42" s="135"/>
      <c r="BL42" s="81" t="str">
        <f t="shared" si="17"/>
        <v>Chase Kraus</v>
      </c>
      <c r="BM42" s="81" t="s">
        <v>7</v>
      </c>
      <c r="BN42" s="108">
        <f t="shared" si="18"/>
        <v>80</v>
      </c>
      <c r="BO42" s="88">
        <f t="shared" si="14"/>
        <v>74.82169793322734</v>
      </c>
      <c r="BP42" s="105">
        <f t="shared" si="19"/>
      </c>
      <c r="BQ42" s="138"/>
      <c r="BR42" s="138">
        <f t="shared" si="16"/>
      </c>
      <c r="BS42" s="141"/>
    </row>
    <row r="43" spans="1:71" ht="9.75" customHeight="1">
      <c r="A43" s="214"/>
      <c r="B43" s="215"/>
      <c r="C43" s="36" t="s">
        <v>139</v>
      </c>
      <c r="D43" s="37"/>
      <c r="E43" s="38">
        <f t="shared" si="4"/>
      </c>
      <c r="F43" s="38"/>
      <c r="G43" s="219"/>
      <c r="H43" s="183"/>
      <c r="I43" s="189"/>
      <c r="J43" s="83"/>
      <c r="K43" s="214"/>
      <c r="L43" s="215"/>
      <c r="M43" s="50" t="str">
        <f t="shared" si="5"/>
        <v>Avery Clark</v>
      </c>
      <c r="N43" s="37">
        <v>50</v>
      </c>
      <c r="O43" s="38">
        <f t="shared" si="6"/>
        <v>23</v>
      </c>
      <c r="P43" s="38"/>
      <c r="Q43" s="219"/>
      <c r="R43" s="183"/>
      <c r="S43" s="183"/>
      <c r="T43" s="56"/>
      <c r="U43" s="214"/>
      <c r="V43" s="215"/>
      <c r="W43" s="50" t="str">
        <f t="shared" si="0"/>
        <v>Avery Clark</v>
      </c>
      <c r="X43" s="37">
        <v>41</v>
      </c>
      <c r="Y43" s="38">
        <f t="shared" si="7"/>
        <v>8</v>
      </c>
      <c r="Z43" s="38"/>
      <c r="AA43" s="219"/>
      <c r="AB43" s="183"/>
      <c r="AC43" s="183"/>
      <c r="AD43" s="56"/>
      <c r="AE43" s="170"/>
      <c r="AF43" s="171"/>
      <c r="AG43" s="84" t="str">
        <f t="shared" si="1"/>
        <v>Avery Clark</v>
      </c>
      <c r="AH43" s="85">
        <v>48</v>
      </c>
      <c r="AI43" s="86">
        <f t="shared" si="8"/>
        <v>35</v>
      </c>
      <c r="AJ43" s="86"/>
      <c r="AK43" s="198"/>
      <c r="AL43" s="155"/>
      <c r="AM43" s="155"/>
      <c r="AN43" s="56"/>
      <c r="AO43" s="170"/>
      <c r="AP43" s="171"/>
      <c r="AQ43" s="84" t="str">
        <f t="shared" si="2"/>
        <v>Avery Clark</v>
      </c>
      <c r="AR43" s="85">
        <v>44</v>
      </c>
      <c r="AS43" s="86">
        <f t="shared" si="9"/>
        <v>19</v>
      </c>
      <c r="AT43" s="86"/>
      <c r="AU43" s="198"/>
      <c r="AV43" s="155"/>
      <c r="AW43" s="155"/>
      <c r="AX43" s="56"/>
      <c r="AY43" s="170"/>
      <c r="AZ43" s="171"/>
      <c r="BA43" s="84" t="str">
        <f t="shared" si="3"/>
        <v>Avery Clark</v>
      </c>
      <c r="BB43" s="87">
        <v>43</v>
      </c>
      <c r="BC43" s="87">
        <v>44</v>
      </c>
      <c r="BD43" s="86">
        <v>87</v>
      </c>
      <c r="BE43" s="86">
        <f t="shared" si="11"/>
        <v>23</v>
      </c>
      <c r="BF43" s="85">
        <v>5</v>
      </c>
      <c r="BG43" s="166"/>
      <c r="BH43" s="155"/>
      <c r="BI43" s="155"/>
      <c r="BK43" s="135"/>
      <c r="BL43" s="81" t="str">
        <f t="shared" si="17"/>
        <v>Avery Clark</v>
      </c>
      <c r="BM43" s="81" t="s">
        <v>7</v>
      </c>
      <c r="BN43" s="108">
        <f t="shared" si="18"/>
        <v>45</v>
      </c>
      <c r="BO43" s="88">
        <f t="shared" si="14"/>
        <v>44.640457869634346</v>
      </c>
      <c r="BP43" s="105">
        <f t="shared" si="19"/>
        <v>5</v>
      </c>
      <c r="BQ43" s="138"/>
      <c r="BR43" s="138">
        <f t="shared" si="16"/>
      </c>
      <c r="BS43" s="141"/>
    </row>
    <row r="44" spans="1:71" ht="9.75" customHeight="1">
      <c r="A44" s="214"/>
      <c r="B44" s="215"/>
      <c r="C44" s="36" t="s">
        <v>140</v>
      </c>
      <c r="D44" s="37"/>
      <c r="E44" s="38">
        <f t="shared" si="4"/>
      </c>
      <c r="F44" s="38"/>
      <c r="G44" s="219"/>
      <c r="H44" s="183"/>
      <c r="I44" s="189"/>
      <c r="J44" s="83"/>
      <c r="K44" s="214"/>
      <c r="L44" s="215"/>
      <c r="M44" s="50" t="str">
        <f t="shared" si="5"/>
        <v>Grant Klas</v>
      </c>
      <c r="N44" s="37">
        <v>46</v>
      </c>
      <c r="O44" s="38">
        <f t="shared" si="6"/>
        <v>14</v>
      </c>
      <c r="P44" s="38"/>
      <c r="Q44" s="219"/>
      <c r="R44" s="183"/>
      <c r="S44" s="183"/>
      <c r="T44" s="56"/>
      <c r="U44" s="214"/>
      <c r="V44" s="215"/>
      <c r="W44" s="50" t="str">
        <f t="shared" si="0"/>
        <v>Grant Klas</v>
      </c>
      <c r="X44" s="37">
        <v>46</v>
      </c>
      <c r="Y44" s="38">
        <f t="shared" si="7"/>
        <v>17</v>
      </c>
      <c r="Z44" s="38"/>
      <c r="AA44" s="219"/>
      <c r="AB44" s="183"/>
      <c r="AC44" s="183"/>
      <c r="AD44" s="56"/>
      <c r="AE44" s="170"/>
      <c r="AF44" s="171"/>
      <c r="AG44" s="84" t="str">
        <f t="shared" si="1"/>
        <v>Grant Klas</v>
      </c>
      <c r="AH44" s="85">
        <v>47</v>
      </c>
      <c r="AI44" s="86">
        <f t="shared" si="8"/>
        <v>33</v>
      </c>
      <c r="AJ44" s="86"/>
      <c r="AK44" s="198"/>
      <c r="AL44" s="155"/>
      <c r="AM44" s="155"/>
      <c r="AN44" s="56"/>
      <c r="AO44" s="170"/>
      <c r="AP44" s="171"/>
      <c r="AQ44" s="84" t="str">
        <f t="shared" si="2"/>
        <v>Grant Klas</v>
      </c>
      <c r="AR44" s="85">
        <v>50</v>
      </c>
      <c r="AS44" s="86">
        <f t="shared" si="9"/>
        <v>40</v>
      </c>
      <c r="AT44" s="86"/>
      <c r="AU44" s="198"/>
      <c r="AV44" s="155"/>
      <c r="AW44" s="155"/>
      <c r="AX44" s="56"/>
      <c r="AY44" s="170"/>
      <c r="AZ44" s="171"/>
      <c r="BA44" s="84" t="str">
        <f t="shared" si="3"/>
        <v>Grant Klas</v>
      </c>
      <c r="BB44" s="87">
        <v>47</v>
      </c>
      <c r="BC44" s="87">
        <v>45</v>
      </c>
      <c r="BD44" s="86">
        <v>92</v>
      </c>
      <c r="BE44" s="86">
        <f t="shared" si="11"/>
        <v>38</v>
      </c>
      <c r="BF44" s="85"/>
      <c r="BG44" s="166"/>
      <c r="BH44" s="155"/>
      <c r="BI44" s="155"/>
      <c r="BK44" s="135"/>
      <c r="BL44" s="81" t="str">
        <f t="shared" si="17"/>
        <v>Grant Klas</v>
      </c>
      <c r="BM44" s="81" t="s">
        <v>7</v>
      </c>
      <c r="BN44" s="108">
        <f t="shared" si="18"/>
        <v>46.833333333333336</v>
      </c>
      <c r="BO44" s="88">
        <f t="shared" si="14"/>
        <v>46.2213799682035</v>
      </c>
      <c r="BP44" s="105">
        <f t="shared" si="19"/>
      </c>
      <c r="BQ44" s="138"/>
      <c r="BR44" s="138">
        <f t="shared" si="16"/>
      </c>
      <c r="BS44" s="141"/>
    </row>
    <row r="45" spans="1:71" ht="9.75" customHeight="1">
      <c r="A45" s="214"/>
      <c r="B45" s="215"/>
      <c r="C45" s="36"/>
      <c r="D45" s="37"/>
      <c r="E45" s="38">
        <f t="shared" si="4"/>
      </c>
      <c r="F45" s="38"/>
      <c r="G45" s="219"/>
      <c r="H45" s="183"/>
      <c r="I45" s="189"/>
      <c r="J45" s="83"/>
      <c r="K45" s="214"/>
      <c r="L45" s="215"/>
      <c r="M45" s="50">
        <f t="shared" si="5"/>
      </c>
      <c r="N45" s="37"/>
      <c r="O45" s="38">
        <f t="shared" si="6"/>
      </c>
      <c r="P45" s="38"/>
      <c r="Q45" s="219"/>
      <c r="R45" s="183"/>
      <c r="S45" s="183"/>
      <c r="T45" s="56"/>
      <c r="U45" s="214"/>
      <c r="V45" s="215"/>
      <c r="W45" s="50">
        <f t="shared" si="0"/>
      </c>
      <c r="X45" s="37"/>
      <c r="Y45" s="38">
        <f t="shared" si="7"/>
      </c>
      <c r="Z45" s="38"/>
      <c r="AA45" s="219"/>
      <c r="AB45" s="183"/>
      <c r="AC45" s="183"/>
      <c r="AD45" s="56"/>
      <c r="AE45" s="170"/>
      <c r="AF45" s="171"/>
      <c r="AG45" s="84">
        <f t="shared" si="1"/>
      </c>
      <c r="AH45" s="85"/>
      <c r="AI45" s="86">
        <f t="shared" si="8"/>
      </c>
      <c r="AJ45" s="86"/>
      <c r="AK45" s="198"/>
      <c r="AL45" s="155"/>
      <c r="AM45" s="155"/>
      <c r="AN45" s="56"/>
      <c r="AO45" s="170"/>
      <c r="AP45" s="171"/>
      <c r="AQ45" s="84">
        <f t="shared" si="2"/>
      </c>
      <c r="AR45" s="85"/>
      <c r="AS45" s="86">
        <f t="shared" si="9"/>
      </c>
      <c r="AT45" s="86"/>
      <c r="AU45" s="198"/>
      <c r="AV45" s="155"/>
      <c r="AW45" s="155"/>
      <c r="AX45" s="56"/>
      <c r="AY45" s="170"/>
      <c r="AZ45" s="171"/>
      <c r="BA45" s="84">
        <f t="shared" si="3"/>
      </c>
      <c r="BB45" s="87"/>
      <c r="BC45" s="87"/>
      <c r="BD45" s="86"/>
      <c r="BE45" s="86">
        <f t="shared" si="11"/>
      </c>
      <c r="BF45" s="85"/>
      <c r="BG45" s="166"/>
      <c r="BH45" s="155"/>
      <c r="BI45" s="155"/>
      <c r="BK45" s="135"/>
      <c r="BL45" s="81">
        <f t="shared" si="17"/>
      </c>
      <c r="BM45" s="81" t="s">
        <v>7</v>
      </c>
      <c r="BN45" s="108">
        <f t="shared" si="18"/>
      </c>
      <c r="BO45" s="88">
        <f t="shared" si="14"/>
      </c>
      <c r="BP45" s="105">
        <f t="shared" si="19"/>
      </c>
      <c r="BQ45" s="138"/>
      <c r="BR45" s="138">
        <f t="shared" si="16"/>
      </c>
      <c r="BS45" s="141"/>
    </row>
    <row r="46" spans="1:71" ht="9.75" customHeight="1">
      <c r="A46" s="214"/>
      <c r="B46" s="215"/>
      <c r="C46" s="36"/>
      <c r="D46" s="37"/>
      <c r="E46" s="38">
        <f t="shared" si="4"/>
      </c>
      <c r="F46" s="38"/>
      <c r="G46" s="219"/>
      <c r="H46" s="183"/>
      <c r="I46" s="189"/>
      <c r="J46" s="83"/>
      <c r="K46" s="214"/>
      <c r="L46" s="215"/>
      <c r="M46" s="50">
        <f t="shared" si="5"/>
      </c>
      <c r="N46" s="37"/>
      <c r="O46" s="38">
        <f t="shared" si="6"/>
      </c>
      <c r="P46" s="38"/>
      <c r="Q46" s="219"/>
      <c r="R46" s="183"/>
      <c r="S46" s="183"/>
      <c r="T46" s="56"/>
      <c r="U46" s="214"/>
      <c r="V46" s="215"/>
      <c r="W46" s="50">
        <f t="shared" si="0"/>
      </c>
      <c r="X46" s="37"/>
      <c r="Y46" s="38">
        <f t="shared" si="7"/>
      </c>
      <c r="Z46" s="38"/>
      <c r="AA46" s="219"/>
      <c r="AB46" s="183"/>
      <c r="AC46" s="183"/>
      <c r="AD46" s="56"/>
      <c r="AE46" s="170"/>
      <c r="AF46" s="171"/>
      <c r="AG46" s="84">
        <f t="shared" si="1"/>
      </c>
      <c r="AH46" s="85"/>
      <c r="AI46" s="86">
        <f t="shared" si="8"/>
      </c>
      <c r="AJ46" s="86"/>
      <c r="AK46" s="198"/>
      <c r="AL46" s="155"/>
      <c r="AM46" s="155"/>
      <c r="AN46" s="56"/>
      <c r="AO46" s="170"/>
      <c r="AP46" s="171"/>
      <c r="AQ46" s="84">
        <f t="shared" si="2"/>
      </c>
      <c r="AR46" s="85"/>
      <c r="AS46" s="86">
        <f t="shared" si="9"/>
      </c>
      <c r="AT46" s="86"/>
      <c r="AU46" s="198"/>
      <c r="AV46" s="155"/>
      <c r="AW46" s="155"/>
      <c r="AX46" s="56"/>
      <c r="AY46" s="170"/>
      <c r="AZ46" s="171"/>
      <c r="BA46" s="84">
        <f t="shared" si="3"/>
      </c>
      <c r="BB46" s="87"/>
      <c r="BC46" s="87"/>
      <c r="BD46" s="86"/>
      <c r="BE46" s="86">
        <f t="shared" si="11"/>
      </c>
      <c r="BF46" s="85"/>
      <c r="BG46" s="166"/>
      <c r="BH46" s="155"/>
      <c r="BI46" s="155"/>
      <c r="BK46" s="135"/>
      <c r="BL46" s="81">
        <f t="shared" si="17"/>
      </c>
      <c r="BM46" s="81" t="s">
        <v>7</v>
      </c>
      <c r="BN46" s="108">
        <f t="shared" si="18"/>
      </c>
      <c r="BO46" s="88">
        <f t="shared" si="14"/>
      </c>
      <c r="BP46" s="105">
        <f t="shared" si="19"/>
      </c>
      <c r="BQ46" s="138"/>
      <c r="BR46" s="138">
        <f t="shared" si="16"/>
      </c>
      <c r="BS46" s="141"/>
    </row>
    <row r="47" spans="1:71" ht="10.5" customHeight="1" thickBot="1">
      <c r="A47" s="216"/>
      <c r="B47" s="217"/>
      <c r="C47" s="39"/>
      <c r="D47" s="40"/>
      <c r="E47" s="41">
        <f t="shared" si="4"/>
      </c>
      <c r="F47" s="41"/>
      <c r="G47" s="220"/>
      <c r="H47" s="184"/>
      <c r="I47" s="190"/>
      <c r="J47" s="83"/>
      <c r="K47" s="216"/>
      <c r="L47" s="217"/>
      <c r="M47" s="51">
        <f t="shared" si="5"/>
      </c>
      <c r="N47" s="40"/>
      <c r="O47" s="41">
        <f t="shared" si="6"/>
      </c>
      <c r="P47" s="41"/>
      <c r="Q47" s="220"/>
      <c r="R47" s="184"/>
      <c r="S47" s="184"/>
      <c r="T47" s="56"/>
      <c r="U47" s="216"/>
      <c r="V47" s="217"/>
      <c r="W47" s="51">
        <f t="shared" si="0"/>
      </c>
      <c r="X47" s="40"/>
      <c r="Y47" s="41">
        <f t="shared" si="7"/>
      </c>
      <c r="Z47" s="41"/>
      <c r="AA47" s="220"/>
      <c r="AB47" s="184"/>
      <c r="AC47" s="184"/>
      <c r="AD47" s="56"/>
      <c r="AE47" s="172"/>
      <c r="AF47" s="173"/>
      <c r="AG47" s="89">
        <f t="shared" si="1"/>
      </c>
      <c r="AH47" s="90"/>
      <c r="AI47" s="91">
        <f t="shared" si="8"/>
      </c>
      <c r="AJ47" s="91"/>
      <c r="AK47" s="199"/>
      <c r="AL47" s="156"/>
      <c r="AM47" s="156"/>
      <c r="AN47" s="56"/>
      <c r="AO47" s="172"/>
      <c r="AP47" s="173"/>
      <c r="AQ47" s="89">
        <f t="shared" si="2"/>
      </c>
      <c r="AR47" s="90"/>
      <c r="AS47" s="91">
        <f t="shared" si="9"/>
      </c>
      <c r="AT47" s="91"/>
      <c r="AU47" s="199"/>
      <c r="AV47" s="156"/>
      <c r="AW47" s="156"/>
      <c r="AX47" s="56"/>
      <c r="AY47" s="172"/>
      <c r="AZ47" s="173"/>
      <c r="BA47" s="89">
        <f t="shared" si="3"/>
      </c>
      <c r="BB47" s="92"/>
      <c r="BC47" s="92"/>
      <c r="BD47" s="91"/>
      <c r="BE47" s="91">
        <f t="shared" si="11"/>
      </c>
      <c r="BF47" s="90"/>
      <c r="BG47" s="167"/>
      <c r="BH47" s="156"/>
      <c r="BI47" s="156"/>
      <c r="BK47" s="136"/>
      <c r="BL47" s="93">
        <f t="shared" si="17"/>
      </c>
      <c r="BM47" s="93" t="s">
        <v>7</v>
      </c>
      <c r="BN47" s="109">
        <f t="shared" si="18"/>
      </c>
      <c r="BO47" s="94">
        <f t="shared" si="14"/>
      </c>
      <c r="BP47" s="106">
        <f t="shared" si="19"/>
      </c>
      <c r="BQ47" s="139"/>
      <c r="BR47" s="139">
        <f t="shared" si="16"/>
      </c>
      <c r="BS47" s="142"/>
    </row>
    <row r="48" spans="1:71" ht="9.75" customHeight="1">
      <c r="A48" s="212" t="s">
        <v>21</v>
      </c>
      <c r="B48" s="213" t="s">
        <v>21</v>
      </c>
      <c r="C48" s="33" t="s">
        <v>84</v>
      </c>
      <c r="D48" s="34">
        <v>43</v>
      </c>
      <c r="E48" s="35">
        <f t="shared" si="4"/>
        <v>4</v>
      </c>
      <c r="F48" s="35">
        <v>0.75</v>
      </c>
      <c r="G48" s="218">
        <f>IF(SUM(D48:D57)=0,"",(SUM(D48:D57)-MAX(D48:D57)))</f>
        <v>191</v>
      </c>
      <c r="H48" s="182">
        <f>IF(G48="","",RANK(G48,G$8:G$77,1))</f>
        <v>5</v>
      </c>
      <c r="I48" s="188">
        <v>1</v>
      </c>
      <c r="J48" s="83"/>
      <c r="K48" s="212" t="s">
        <v>21</v>
      </c>
      <c r="L48" s="213" t="s">
        <v>21</v>
      </c>
      <c r="M48" s="52" t="str">
        <f t="shared" si="5"/>
        <v>Colin Barrington</v>
      </c>
      <c r="N48" s="34">
        <v>52</v>
      </c>
      <c r="O48" s="35">
        <f t="shared" si="6"/>
        <v>27</v>
      </c>
      <c r="P48" s="35"/>
      <c r="Q48" s="218">
        <f>IF(SUM(N48:N57)=0,"",(SUM(N48:N57)-MAX(N48:N57)))</f>
        <v>195</v>
      </c>
      <c r="R48" s="182">
        <f>IF(Q48="","",RANK(Q48,Q$8:Q$77,1))</f>
        <v>5</v>
      </c>
      <c r="S48" s="182">
        <v>1</v>
      </c>
      <c r="T48" s="56"/>
      <c r="U48" s="212" t="s">
        <v>21</v>
      </c>
      <c r="V48" s="213" t="s">
        <v>21</v>
      </c>
      <c r="W48" s="52" t="str">
        <f t="shared" si="0"/>
        <v>Colin Barrington</v>
      </c>
      <c r="X48" s="34">
        <v>46</v>
      </c>
      <c r="Y48" s="35">
        <f t="shared" si="7"/>
        <v>17</v>
      </c>
      <c r="Z48" s="35"/>
      <c r="AA48" s="218">
        <f>IF(SUM(X48:X57)=0,"",(SUM(X48:X57)-MAX(X48:X57)))</f>
        <v>189</v>
      </c>
      <c r="AB48" s="182">
        <f>IF(AA48="","",RANK(AA48,AA$8:AA$77,1))</f>
        <v>6</v>
      </c>
      <c r="AC48" s="182">
        <v>0</v>
      </c>
      <c r="AD48" s="56"/>
      <c r="AE48" s="168" t="s">
        <v>21</v>
      </c>
      <c r="AF48" s="169" t="s">
        <v>21</v>
      </c>
      <c r="AG48" s="79" t="str">
        <f t="shared" si="1"/>
        <v>Colin Barrington</v>
      </c>
      <c r="AH48" s="77">
        <v>49</v>
      </c>
      <c r="AI48" s="78">
        <f t="shared" si="8"/>
        <v>40</v>
      </c>
      <c r="AJ48" s="78"/>
      <c r="AK48" s="197">
        <f>IF(SUM(AH48:AH57)=0,"",(SUM(AH48:AH57)-MAX(AH48:AH57)))</f>
        <v>180</v>
      </c>
      <c r="AL48" s="154">
        <f>IF(AK48="","",RANK(AK48,AK$8:AK$137,1))</f>
        <v>7</v>
      </c>
      <c r="AM48" s="154">
        <v>6</v>
      </c>
      <c r="AN48" s="56"/>
      <c r="AO48" s="168" t="s">
        <v>21</v>
      </c>
      <c r="AP48" s="169" t="s">
        <v>21</v>
      </c>
      <c r="AQ48" s="79" t="str">
        <f t="shared" si="2"/>
        <v>Colin Barrington</v>
      </c>
      <c r="AR48" s="95">
        <v>56</v>
      </c>
      <c r="AS48" s="78">
        <f t="shared" si="9"/>
        <v>55</v>
      </c>
      <c r="AT48" s="78"/>
      <c r="AU48" s="197">
        <f>IF(SUM(AR48:AR57)=0,"",(SUM(AR48:AR57)-MAX(AR48:AR57)))</f>
        <v>193</v>
      </c>
      <c r="AV48" s="154">
        <f>IF(AU48="","",RANK(AU48,AU$8:AU$137,1))</f>
        <v>10</v>
      </c>
      <c r="AW48" s="154">
        <v>3</v>
      </c>
      <c r="AX48" s="56"/>
      <c r="AY48" s="168" t="s">
        <v>21</v>
      </c>
      <c r="AZ48" s="169" t="s">
        <v>21</v>
      </c>
      <c r="BA48" s="79" t="str">
        <f t="shared" si="3"/>
        <v>Colin Barrington</v>
      </c>
      <c r="BB48" s="80">
        <v>50</v>
      </c>
      <c r="BC48" s="80">
        <v>48</v>
      </c>
      <c r="BD48" s="78">
        <v>98</v>
      </c>
      <c r="BE48" s="78">
        <f t="shared" si="11"/>
        <v>51</v>
      </c>
      <c r="BF48" s="95"/>
      <c r="BG48" s="166">
        <f>IF(SUM(BD48:BD57)=0,"",(SUM(BD48:BD57)-MAX(BD48:BD57)))</f>
        <v>368</v>
      </c>
      <c r="BH48" s="154">
        <f>IF(BG48="","",RANK(BG48,BG$8:BG$137,1))</f>
        <v>11</v>
      </c>
      <c r="BI48" s="154">
        <v>4</v>
      </c>
      <c r="BK48" s="134" t="str">
        <f>A48</f>
        <v>RANDOM LAKE</v>
      </c>
      <c r="BL48" s="81" t="str">
        <f t="shared" si="17"/>
        <v>Colin Barrington</v>
      </c>
      <c r="BM48" s="81" t="s">
        <v>8</v>
      </c>
      <c r="BN48" s="107">
        <f t="shared" si="18"/>
        <v>49.142857142857146</v>
      </c>
      <c r="BO48" s="82">
        <f t="shared" si="14"/>
        <v>48.21293118328413</v>
      </c>
      <c r="BP48" s="104">
        <f t="shared" si="19"/>
        <v>0.75</v>
      </c>
      <c r="BQ48" s="137">
        <f>IF(G48="","",((G48+Q48+AA48+AK48+AU48+BG48)/7))</f>
        <v>188</v>
      </c>
      <c r="BR48" s="137">
        <f>IF(BQ48=0,"",(BQ48-BZ$4)*(113/CA$4)*(0.96)+144)</f>
        <v>185.46040063593006</v>
      </c>
      <c r="BS48" s="140">
        <f>(I48+S48+AC48+AM48+AW48+BI48)</f>
        <v>15</v>
      </c>
    </row>
    <row r="49" spans="1:71" ht="9.75" customHeight="1">
      <c r="A49" s="214"/>
      <c r="B49" s="215"/>
      <c r="C49" s="36" t="s">
        <v>85</v>
      </c>
      <c r="D49" s="37">
        <v>53</v>
      </c>
      <c r="E49" s="38">
        <f t="shared" si="4"/>
        <v>27</v>
      </c>
      <c r="F49" s="38"/>
      <c r="G49" s="219"/>
      <c r="H49" s="183"/>
      <c r="I49" s="189"/>
      <c r="J49" s="83"/>
      <c r="K49" s="214"/>
      <c r="L49" s="215"/>
      <c r="M49" s="50" t="str">
        <f t="shared" si="5"/>
        <v>Cody Holman</v>
      </c>
      <c r="N49" s="37">
        <v>48</v>
      </c>
      <c r="O49" s="38">
        <f t="shared" si="6"/>
        <v>20</v>
      </c>
      <c r="P49" s="38"/>
      <c r="Q49" s="219"/>
      <c r="R49" s="183"/>
      <c r="S49" s="183"/>
      <c r="T49" s="56"/>
      <c r="U49" s="214"/>
      <c r="V49" s="215"/>
      <c r="W49" s="50" t="str">
        <f t="shared" si="0"/>
        <v>Cody Holman</v>
      </c>
      <c r="X49" s="37">
        <v>48</v>
      </c>
      <c r="Y49" s="38">
        <f t="shared" si="7"/>
        <v>22</v>
      </c>
      <c r="Z49" s="38"/>
      <c r="AA49" s="219"/>
      <c r="AB49" s="183"/>
      <c r="AC49" s="183"/>
      <c r="AD49" s="56"/>
      <c r="AE49" s="170"/>
      <c r="AF49" s="171"/>
      <c r="AG49" s="84" t="str">
        <f t="shared" si="1"/>
        <v>Cody Holman</v>
      </c>
      <c r="AH49" s="85">
        <v>44</v>
      </c>
      <c r="AI49" s="86">
        <f t="shared" si="8"/>
        <v>21</v>
      </c>
      <c r="AJ49" s="86"/>
      <c r="AK49" s="198"/>
      <c r="AL49" s="155"/>
      <c r="AM49" s="155"/>
      <c r="AN49" s="56"/>
      <c r="AO49" s="170"/>
      <c r="AP49" s="171"/>
      <c r="AQ49" s="84" t="str">
        <f t="shared" si="2"/>
        <v>Cody Holman</v>
      </c>
      <c r="AR49" s="85">
        <v>45</v>
      </c>
      <c r="AS49" s="86">
        <f t="shared" si="9"/>
        <v>26</v>
      </c>
      <c r="AT49" s="86"/>
      <c r="AU49" s="198"/>
      <c r="AV49" s="155"/>
      <c r="AW49" s="155"/>
      <c r="AX49" s="56"/>
      <c r="AY49" s="170"/>
      <c r="AZ49" s="171"/>
      <c r="BA49" s="84" t="str">
        <f t="shared" si="3"/>
        <v>Cody Holman</v>
      </c>
      <c r="BB49" s="87">
        <v>45</v>
      </c>
      <c r="BC49" s="87">
        <v>46</v>
      </c>
      <c r="BD49" s="86">
        <v>91</v>
      </c>
      <c r="BE49" s="86">
        <f t="shared" si="11"/>
        <v>35</v>
      </c>
      <c r="BF49" s="85"/>
      <c r="BG49" s="166"/>
      <c r="BH49" s="155"/>
      <c r="BI49" s="155"/>
      <c r="BK49" s="135"/>
      <c r="BL49" s="81" t="str">
        <f t="shared" si="17"/>
        <v>Cody Holman</v>
      </c>
      <c r="BM49" s="81" t="s">
        <v>8</v>
      </c>
      <c r="BN49" s="108">
        <f t="shared" si="18"/>
        <v>47</v>
      </c>
      <c r="BO49" s="88">
        <f t="shared" si="14"/>
        <v>46.365100158982514</v>
      </c>
      <c r="BP49" s="105">
        <f t="shared" si="19"/>
      </c>
      <c r="BQ49" s="138"/>
      <c r="BR49" s="138">
        <f t="shared" si="16"/>
      </c>
      <c r="BS49" s="141"/>
    </row>
    <row r="50" spans="1:71" ht="9.75" customHeight="1">
      <c r="A50" s="214"/>
      <c r="B50" s="215"/>
      <c r="C50" s="36" t="s">
        <v>86</v>
      </c>
      <c r="D50" s="37">
        <v>48</v>
      </c>
      <c r="E50" s="38">
        <f t="shared" si="4"/>
        <v>21</v>
      </c>
      <c r="F50" s="38"/>
      <c r="G50" s="219"/>
      <c r="H50" s="183"/>
      <c r="I50" s="189"/>
      <c r="J50" s="83"/>
      <c r="K50" s="214"/>
      <c r="L50" s="215"/>
      <c r="M50" s="50" t="str">
        <f t="shared" si="5"/>
        <v>Helton Vandenbush</v>
      </c>
      <c r="N50" s="37">
        <v>51</v>
      </c>
      <c r="O50" s="38">
        <f t="shared" si="6"/>
        <v>25</v>
      </c>
      <c r="P50" s="38"/>
      <c r="Q50" s="219"/>
      <c r="R50" s="183"/>
      <c r="S50" s="183"/>
      <c r="T50" s="56"/>
      <c r="U50" s="214"/>
      <c r="V50" s="215"/>
      <c r="W50" s="50" t="str">
        <f t="shared" si="0"/>
        <v>Helton Vandenbush</v>
      </c>
      <c r="X50" s="37">
        <v>48</v>
      </c>
      <c r="Y50" s="38">
        <f t="shared" si="7"/>
        <v>22</v>
      </c>
      <c r="Z50" s="38"/>
      <c r="AA50" s="219"/>
      <c r="AB50" s="183"/>
      <c r="AC50" s="183"/>
      <c r="AD50" s="56"/>
      <c r="AE50" s="170"/>
      <c r="AF50" s="171"/>
      <c r="AG50" s="84" t="str">
        <f t="shared" si="1"/>
        <v>Helton Vandenbush</v>
      </c>
      <c r="AH50" s="85">
        <v>46</v>
      </c>
      <c r="AI50" s="86">
        <f t="shared" si="8"/>
        <v>28</v>
      </c>
      <c r="AJ50" s="86"/>
      <c r="AK50" s="198"/>
      <c r="AL50" s="155"/>
      <c r="AM50" s="155"/>
      <c r="AN50" s="56"/>
      <c r="AO50" s="170"/>
      <c r="AP50" s="171"/>
      <c r="AQ50" s="84" t="str">
        <f t="shared" si="2"/>
        <v>Helton Vandenbush</v>
      </c>
      <c r="AR50" s="85"/>
      <c r="AS50" s="86">
        <f t="shared" si="9"/>
      </c>
      <c r="AT50" s="86"/>
      <c r="AU50" s="198"/>
      <c r="AV50" s="155"/>
      <c r="AW50" s="155"/>
      <c r="AX50" s="56"/>
      <c r="AY50" s="170"/>
      <c r="AZ50" s="171"/>
      <c r="BA50" s="84" t="str">
        <f t="shared" si="3"/>
        <v>Helton Vandenbush</v>
      </c>
      <c r="BB50" s="87">
        <v>47</v>
      </c>
      <c r="BC50" s="87">
        <v>51</v>
      </c>
      <c r="BD50" s="86">
        <v>98</v>
      </c>
      <c r="BE50" s="86">
        <f t="shared" si="11"/>
        <v>51</v>
      </c>
      <c r="BF50" s="85"/>
      <c r="BG50" s="166"/>
      <c r="BH50" s="155"/>
      <c r="BI50" s="155"/>
      <c r="BK50" s="135"/>
      <c r="BL50" s="81" t="str">
        <f t="shared" si="17"/>
        <v>Helton Vandenbush</v>
      </c>
      <c r="BM50" s="81" t="s">
        <v>8</v>
      </c>
      <c r="BN50" s="108">
        <f t="shared" si="18"/>
        <v>48.5</v>
      </c>
      <c r="BO50" s="88">
        <f t="shared" si="14"/>
        <v>47.65858187599365</v>
      </c>
      <c r="BP50" s="105">
        <f t="shared" si="19"/>
      </c>
      <c r="BQ50" s="138"/>
      <c r="BR50" s="138">
        <f t="shared" si="16"/>
      </c>
      <c r="BS50" s="141"/>
    </row>
    <row r="51" spans="1:71" ht="9.75" customHeight="1">
      <c r="A51" s="214"/>
      <c r="B51" s="215"/>
      <c r="C51" s="36" t="s">
        <v>87</v>
      </c>
      <c r="D51" s="37">
        <v>51</v>
      </c>
      <c r="E51" s="38">
        <f t="shared" si="4"/>
        <v>26</v>
      </c>
      <c r="F51" s="38"/>
      <c r="G51" s="219"/>
      <c r="H51" s="183"/>
      <c r="I51" s="189"/>
      <c r="J51" s="83"/>
      <c r="K51" s="214"/>
      <c r="L51" s="215"/>
      <c r="M51" s="50" t="str">
        <f t="shared" si="5"/>
        <v>Hunker Parker</v>
      </c>
      <c r="N51" s="37">
        <v>44</v>
      </c>
      <c r="O51" s="38">
        <f t="shared" si="6"/>
        <v>10</v>
      </c>
      <c r="P51" s="38"/>
      <c r="Q51" s="219"/>
      <c r="R51" s="183"/>
      <c r="S51" s="183"/>
      <c r="T51" s="56"/>
      <c r="U51" s="214"/>
      <c r="V51" s="215"/>
      <c r="W51" s="50" t="str">
        <f t="shared" si="0"/>
        <v>Hunker Parker</v>
      </c>
      <c r="X51" s="37"/>
      <c r="Y51" s="38">
        <f t="shared" si="7"/>
      </c>
      <c r="Z51" s="38"/>
      <c r="AA51" s="219"/>
      <c r="AB51" s="183"/>
      <c r="AC51" s="183"/>
      <c r="AD51" s="56"/>
      <c r="AE51" s="170"/>
      <c r="AF51" s="171"/>
      <c r="AG51" s="84" t="str">
        <f t="shared" si="1"/>
        <v>Hunker Parker</v>
      </c>
      <c r="AH51" s="85">
        <v>44</v>
      </c>
      <c r="AI51" s="86">
        <f t="shared" si="8"/>
        <v>21</v>
      </c>
      <c r="AJ51" s="86"/>
      <c r="AK51" s="198"/>
      <c r="AL51" s="155"/>
      <c r="AM51" s="155"/>
      <c r="AN51" s="56"/>
      <c r="AO51" s="170"/>
      <c r="AP51" s="171"/>
      <c r="AQ51" s="84" t="str">
        <f t="shared" si="2"/>
        <v>Hunker Parker</v>
      </c>
      <c r="AR51" s="85">
        <v>49</v>
      </c>
      <c r="AS51" s="86">
        <f t="shared" si="9"/>
        <v>38</v>
      </c>
      <c r="AT51" s="86"/>
      <c r="AU51" s="198"/>
      <c r="AV51" s="155"/>
      <c r="AW51" s="155"/>
      <c r="AX51" s="56"/>
      <c r="AY51" s="170"/>
      <c r="AZ51" s="171"/>
      <c r="BA51" s="84" t="str">
        <f t="shared" si="3"/>
        <v>Hunker Parker</v>
      </c>
      <c r="BB51" s="87">
        <v>47</v>
      </c>
      <c r="BC51" s="87">
        <v>45</v>
      </c>
      <c r="BD51" s="86">
        <v>92</v>
      </c>
      <c r="BE51" s="86">
        <f t="shared" si="11"/>
        <v>38</v>
      </c>
      <c r="BF51" s="85"/>
      <c r="BG51" s="166"/>
      <c r="BH51" s="155"/>
      <c r="BI51" s="155"/>
      <c r="BK51" s="135"/>
      <c r="BL51" s="81" t="str">
        <f t="shared" si="17"/>
        <v>Hunker Parker</v>
      </c>
      <c r="BM51" s="81" t="s">
        <v>8</v>
      </c>
      <c r="BN51" s="108">
        <f t="shared" si="18"/>
        <v>46.666666666666664</v>
      </c>
      <c r="BO51" s="88">
        <f t="shared" si="14"/>
        <v>46.077659777424486</v>
      </c>
      <c r="BP51" s="105">
        <f t="shared" si="19"/>
      </c>
      <c r="BQ51" s="138"/>
      <c r="BR51" s="138">
        <f t="shared" si="16"/>
      </c>
      <c r="BS51" s="141"/>
    </row>
    <row r="52" spans="1:71" ht="9.75" customHeight="1">
      <c r="A52" s="214"/>
      <c r="B52" s="215"/>
      <c r="C52" s="36" t="s">
        <v>88</v>
      </c>
      <c r="D52" s="37">
        <v>49</v>
      </c>
      <c r="E52" s="38">
        <f t="shared" si="4"/>
        <v>23</v>
      </c>
      <c r="F52" s="38"/>
      <c r="G52" s="219"/>
      <c r="H52" s="183"/>
      <c r="I52" s="189"/>
      <c r="J52" s="83"/>
      <c r="K52" s="214"/>
      <c r="L52" s="215"/>
      <c r="M52" s="50" t="str">
        <f t="shared" si="5"/>
        <v>Dylan Berndt</v>
      </c>
      <c r="N52" s="37">
        <v>53</v>
      </c>
      <c r="O52" s="38">
        <f t="shared" si="6"/>
        <v>28</v>
      </c>
      <c r="P52" s="38"/>
      <c r="Q52" s="219"/>
      <c r="R52" s="183"/>
      <c r="S52" s="183"/>
      <c r="T52" s="56"/>
      <c r="U52" s="214"/>
      <c r="V52" s="215"/>
      <c r="W52" s="50" t="str">
        <f t="shared" si="0"/>
        <v>Dylan Berndt</v>
      </c>
      <c r="X52" s="37">
        <v>47</v>
      </c>
      <c r="Y52" s="38">
        <f t="shared" si="7"/>
        <v>20</v>
      </c>
      <c r="Z52" s="38"/>
      <c r="AA52" s="219"/>
      <c r="AB52" s="183"/>
      <c r="AC52" s="183"/>
      <c r="AD52" s="56"/>
      <c r="AE52" s="170"/>
      <c r="AF52" s="171"/>
      <c r="AG52" s="84" t="str">
        <f t="shared" si="1"/>
        <v>Dylan Berndt</v>
      </c>
      <c r="AH52" s="85">
        <v>46</v>
      </c>
      <c r="AI52" s="86">
        <f t="shared" si="8"/>
        <v>28</v>
      </c>
      <c r="AJ52" s="86"/>
      <c r="AK52" s="198"/>
      <c r="AL52" s="155"/>
      <c r="AM52" s="155"/>
      <c r="AN52" s="56"/>
      <c r="AO52" s="170"/>
      <c r="AP52" s="171"/>
      <c r="AQ52" s="84" t="str">
        <f t="shared" si="2"/>
        <v>Dylan Berndt</v>
      </c>
      <c r="AR52" s="85">
        <v>45</v>
      </c>
      <c r="AS52" s="86">
        <f t="shared" si="9"/>
        <v>26</v>
      </c>
      <c r="AT52" s="86"/>
      <c r="AU52" s="198"/>
      <c r="AV52" s="155"/>
      <c r="AW52" s="155"/>
      <c r="AX52" s="56"/>
      <c r="AY52" s="170"/>
      <c r="AZ52" s="171"/>
      <c r="BA52" s="84" t="str">
        <f t="shared" si="3"/>
        <v>Dylan Berndt</v>
      </c>
      <c r="BB52" s="87">
        <v>46</v>
      </c>
      <c r="BC52" s="87">
        <v>41</v>
      </c>
      <c r="BD52" s="86">
        <v>87</v>
      </c>
      <c r="BE52" s="86">
        <f t="shared" si="11"/>
        <v>23</v>
      </c>
      <c r="BF52" s="85">
        <v>5</v>
      </c>
      <c r="BG52" s="166"/>
      <c r="BH52" s="155"/>
      <c r="BI52" s="155"/>
      <c r="BK52" s="135"/>
      <c r="BL52" s="81" t="str">
        <f t="shared" si="17"/>
        <v>Dylan Berndt</v>
      </c>
      <c r="BM52" s="81" t="s">
        <v>8</v>
      </c>
      <c r="BN52" s="108">
        <f t="shared" si="18"/>
        <v>46.714285714285715</v>
      </c>
      <c r="BO52" s="88">
        <f t="shared" si="14"/>
        <v>46.11872268907563</v>
      </c>
      <c r="BP52" s="105">
        <f t="shared" si="19"/>
        <v>5</v>
      </c>
      <c r="BQ52" s="138"/>
      <c r="BR52" s="138">
        <f t="shared" si="16"/>
      </c>
      <c r="BS52" s="141"/>
    </row>
    <row r="53" spans="1:71" ht="9.75" customHeight="1">
      <c r="A53" s="214"/>
      <c r="B53" s="215"/>
      <c r="C53" s="36" t="s">
        <v>155</v>
      </c>
      <c r="D53" s="37"/>
      <c r="E53" s="38">
        <f t="shared" si="4"/>
      </c>
      <c r="F53" s="38"/>
      <c r="G53" s="219"/>
      <c r="H53" s="183"/>
      <c r="I53" s="189"/>
      <c r="J53" s="83"/>
      <c r="K53" s="214"/>
      <c r="L53" s="215"/>
      <c r="M53" s="50" t="str">
        <f t="shared" si="5"/>
        <v>Jared Larson</v>
      </c>
      <c r="N53" s="37"/>
      <c r="O53" s="38">
        <f t="shared" si="6"/>
      </c>
      <c r="P53" s="38"/>
      <c r="Q53" s="219"/>
      <c r="R53" s="183"/>
      <c r="S53" s="183"/>
      <c r="T53" s="56"/>
      <c r="U53" s="214"/>
      <c r="V53" s="215"/>
      <c r="W53" s="50" t="str">
        <f t="shared" si="0"/>
        <v>Jared Larson</v>
      </c>
      <c r="X53" s="37">
        <v>48</v>
      </c>
      <c r="Y53" s="38">
        <f t="shared" si="7"/>
        <v>22</v>
      </c>
      <c r="Z53" s="38"/>
      <c r="AA53" s="219"/>
      <c r="AB53" s="183"/>
      <c r="AC53" s="183"/>
      <c r="AD53" s="56"/>
      <c r="AE53" s="170"/>
      <c r="AF53" s="171"/>
      <c r="AG53" s="84" t="str">
        <f t="shared" si="1"/>
        <v>Jared Larson</v>
      </c>
      <c r="AH53" s="85"/>
      <c r="AI53" s="86">
        <f t="shared" si="8"/>
      </c>
      <c r="AJ53" s="86"/>
      <c r="AK53" s="198"/>
      <c r="AL53" s="155"/>
      <c r="AM53" s="155"/>
      <c r="AN53" s="56"/>
      <c r="AO53" s="170"/>
      <c r="AP53" s="171"/>
      <c r="AQ53" s="84" t="str">
        <f t="shared" si="2"/>
        <v>Jared Larson</v>
      </c>
      <c r="AR53" s="85">
        <v>54</v>
      </c>
      <c r="AS53" s="86">
        <f t="shared" si="9"/>
        <v>49</v>
      </c>
      <c r="AT53" s="86"/>
      <c r="AU53" s="198"/>
      <c r="AV53" s="155"/>
      <c r="AW53" s="155"/>
      <c r="AX53" s="56"/>
      <c r="AY53" s="170"/>
      <c r="AZ53" s="171"/>
      <c r="BA53" s="84" t="str">
        <f t="shared" si="3"/>
        <v>Jared Larson</v>
      </c>
      <c r="BB53" s="87"/>
      <c r="BC53" s="87"/>
      <c r="BD53" s="86"/>
      <c r="BE53" s="86">
        <f t="shared" si="11"/>
      </c>
      <c r="BF53" s="85"/>
      <c r="BG53" s="166"/>
      <c r="BH53" s="155"/>
      <c r="BI53" s="155"/>
      <c r="BK53" s="135"/>
      <c r="BL53" s="81" t="str">
        <f t="shared" si="17"/>
        <v>Jared Larson</v>
      </c>
      <c r="BM53" s="81" t="s">
        <v>8</v>
      </c>
      <c r="BN53" s="108">
        <f t="shared" si="18"/>
        <v>51</v>
      </c>
      <c r="BO53" s="88">
        <f t="shared" si="14"/>
        <v>49.81438473767886</v>
      </c>
      <c r="BP53" s="105">
        <f t="shared" si="19"/>
      </c>
      <c r="BQ53" s="138"/>
      <c r="BR53" s="138">
        <f t="shared" si="16"/>
      </c>
      <c r="BS53" s="141"/>
    </row>
    <row r="54" spans="1:71" ht="9.75" customHeight="1">
      <c r="A54" s="214"/>
      <c r="B54" s="215"/>
      <c r="C54" s="36"/>
      <c r="D54" s="37"/>
      <c r="E54" s="38">
        <f t="shared" si="4"/>
      </c>
      <c r="F54" s="38"/>
      <c r="G54" s="219"/>
      <c r="H54" s="183"/>
      <c r="I54" s="189"/>
      <c r="J54" s="83"/>
      <c r="K54" s="214"/>
      <c r="L54" s="215"/>
      <c r="M54" s="50">
        <f t="shared" si="5"/>
      </c>
      <c r="N54" s="37"/>
      <c r="O54" s="38">
        <f t="shared" si="6"/>
      </c>
      <c r="P54" s="38"/>
      <c r="Q54" s="219"/>
      <c r="R54" s="183"/>
      <c r="S54" s="183"/>
      <c r="T54" s="56"/>
      <c r="U54" s="214"/>
      <c r="V54" s="215"/>
      <c r="W54" s="50">
        <f t="shared" si="0"/>
      </c>
      <c r="X54" s="37"/>
      <c r="Y54" s="38">
        <f t="shared" si="7"/>
      </c>
      <c r="Z54" s="38"/>
      <c r="AA54" s="219"/>
      <c r="AB54" s="183"/>
      <c r="AC54" s="183"/>
      <c r="AD54" s="56"/>
      <c r="AE54" s="170"/>
      <c r="AF54" s="171"/>
      <c r="AG54" s="84">
        <f t="shared" si="1"/>
      </c>
      <c r="AH54" s="85"/>
      <c r="AI54" s="86">
        <f t="shared" si="8"/>
      </c>
      <c r="AJ54" s="86"/>
      <c r="AK54" s="198"/>
      <c r="AL54" s="155"/>
      <c r="AM54" s="155"/>
      <c r="AN54" s="56"/>
      <c r="AO54" s="170"/>
      <c r="AP54" s="171"/>
      <c r="AQ54" s="84">
        <f t="shared" si="2"/>
      </c>
      <c r="AR54" s="85"/>
      <c r="AS54" s="86">
        <f t="shared" si="9"/>
      </c>
      <c r="AT54" s="86"/>
      <c r="AU54" s="198"/>
      <c r="AV54" s="155"/>
      <c r="AW54" s="155"/>
      <c r="AX54" s="56"/>
      <c r="AY54" s="170"/>
      <c r="AZ54" s="171"/>
      <c r="BA54" s="84">
        <f t="shared" si="3"/>
      </c>
      <c r="BB54" s="87"/>
      <c r="BC54" s="87"/>
      <c r="BD54" s="86"/>
      <c r="BE54" s="86">
        <f t="shared" si="11"/>
      </c>
      <c r="BF54" s="85"/>
      <c r="BG54" s="166"/>
      <c r="BH54" s="155"/>
      <c r="BI54" s="155"/>
      <c r="BK54" s="135"/>
      <c r="BL54" s="81">
        <f t="shared" si="17"/>
      </c>
      <c r="BM54" s="81" t="s">
        <v>8</v>
      </c>
      <c r="BN54" s="108">
        <f t="shared" si="18"/>
      </c>
      <c r="BO54" s="88">
        <f t="shared" si="14"/>
      </c>
      <c r="BP54" s="105">
        <f t="shared" si="19"/>
      </c>
      <c r="BQ54" s="138"/>
      <c r="BR54" s="138">
        <f t="shared" si="16"/>
      </c>
      <c r="BS54" s="141"/>
    </row>
    <row r="55" spans="1:71" ht="9.75" customHeight="1">
      <c r="A55" s="214"/>
      <c r="B55" s="215"/>
      <c r="C55" s="36"/>
      <c r="D55" s="37"/>
      <c r="E55" s="38">
        <f t="shared" si="4"/>
      </c>
      <c r="F55" s="38"/>
      <c r="G55" s="219"/>
      <c r="H55" s="183"/>
      <c r="I55" s="189"/>
      <c r="J55" s="83"/>
      <c r="K55" s="214"/>
      <c r="L55" s="215"/>
      <c r="M55" s="50">
        <f t="shared" si="5"/>
      </c>
      <c r="N55" s="37"/>
      <c r="O55" s="38">
        <f t="shared" si="6"/>
      </c>
      <c r="P55" s="38"/>
      <c r="Q55" s="219"/>
      <c r="R55" s="183"/>
      <c r="S55" s="183"/>
      <c r="T55" s="56"/>
      <c r="U55" s="214"/>
      <c r="V55" s="215"/>
      <c r="W55" s="50">
        <f t="shared" si="0"/>
      </c>
      <c r="X55" s="37"/>
      <c r="Y55" s="38">
        <f t="shared" si="7"/>
      </c>
      <c r="Z55" s="38"/>
      <c r="AA55" s="219"/>
      <c r="AB55" s="183"/>
      <c r="AC55" s="183"/>
      <c r="AD55" s="56"/>
      <c r="AE55" s="170"/>
      <c r="AF55" s="171"/>
      <c r="AG55" s="84">
        <f t="shared" si="1"/>
      </c>
      <c r="AH55" s="85"/>
      <c r="AI55" s="86">
        <f t="shared" si="8"/>
      </c>
      <c r="AJ55" s="86"/>
      <c r="AK55" s="198"/>
      <c r="AL55" s="155"/>
      <c r="AM55" s="155"/>
      <c r="AN55" s="56"/>
      <c r="AO55" s="170"/>
      <c r="AP55" s="171"/>
      <c r="AQ55" s="84">
        <f t="shared" si="2"/>
      </c>
      <c r="AR55" s="85"/>
      <c r="AS55" s="86">
        <f t="shared" si="9"/>
      </c>
      <c r="AT55" s="86"/>
      <c r="AU55" s="198"/>
      <c r="AV55" s="155"/>
      <c r="AW55" s="155"/>
      <c r="AX55" s="56"/>
      <c r="AY55" s="170"/>
      <c r="AZ55" s="171"/>
      <c r="BA55" s="84">
        <f t="shared" si="3"/>
      </c>
      <c r="BB55" s="87"/>
      <c r="BC55" s="87"/>
      <c r="BD55" s="86"/>
      <c r="BE55" s="86">
        <f t="shared" si="11"/>
      </c>
      <c r="BF55" s="85"/>
      <c r="BG55" s="166"/>
      <c r="BH55" s="155"/>
      <c r="BI55" s="155"/>
      <c r="BK55" s="135"/>
      <c r="BL55" s="81">
        <f t="shared" si="17"/>
      </c>
      <c r="BM55" s="81" t="s">
        <v>8</v>
      </c>
      <c r="BN55" s="108">
        <f t="shared" si="18"/>
      </c>
      <c r="BO55" s="88">
        <f t="shared" si="14"/>
      </c>
      <c r="BP55" s="105">
        <f t="shared" si="19"/>
      </c>
      <c r="BQ55" s="138"/>
      <c r="BR55" s="138">
        <f t="shared" si="16"/>
      </c>
      <c r="BS55" s="141"/>
    </row>
    <row r="56" spans="1:71" ht="9.75" customHeight="1">
      <c r="A56" s="214"/>
      <c r="B56" s="215"/>
      <c r="C56" s="36"/>
      <c r="D56" s="37"/>
      <c r="E56" s="38">
        <f t="shared" si="4"/>
      </c>
      <c r="F56" s="38"/>
      <c r="G56" s="219"/>
      <c r="H56" s="183"/>
      <c r="I56" s="189"/>
      <c r="J56" s="83"/>
      <c r="K56" s="214"/>
      <c r="L56" s="215"/>
      <c r="M56" s="50">
        <f t="shared" si="5"/>
      </c>
      <c r="N56" s="37"/>
      <c r="O56" s="38">
        <f t="shared" si="6"/>
      </c>
      <c r="P56" s="38"/>
      <c r="Q56" s="219"/>
      <c r="R56" s="183"/>
      <c r="S56" s="183"/>
      <c r="T56" s="56"/>
      <c r="U56" s="214"/>
      <c r="V56" s="215"/>
      <c r="W56" s="50">
        <f t="shared" si="0"/>
      </c>
      <c r="X56" s="37"/>
      <c r="Y56" s="38">
        <f t="shared" si="7"/>
      </c>
      <c r="Z56" s="38"/>
      <c r="AA56" s="219"/>
      <c r="AB56" s="183"/>
      <c r="AC56" s="183"/>
      <c r="AD56" s="56"/>
      <c r="AE56" s="170"/>
      <c r="AF56" s="171"/>
      <c r="AG56" s="84">
        <f t="shared" si="1"/>
      </c>
      <c r="AH56" s="85"/>
      <c r="AI56" s="86">
        <f t="shared" si="8"/>
      </c>
      <c r="AJ56" s="86"/>
      <c r="AK56" s="198"/>
      <c r="AL56" s="155"/>
      <c r="AM56" s="155"/>
      <c r="AN56" s="56"/>
      <c r="AO56" s="170"/>
      <c r="AP56" s="171"/>
      <c r="AQ56" s="84">
        <f t="shared" si="2"/>
      </c>
      <c r="AR56" s="85"/>
      <c r="AS56" s="86">
        <f t="shared" si="9"/>
      </c>
      <c r="AT56" s="86"/>
      <c r="AU56" s="198"/>
      <c r="AV56" s="155"/>
      <c r="AW56" s="155"/>
      <c r="AX56" s="56"/>
      <c r="AY56" s="170"/>
      <c r="AZ56" s="171"/>
      <c r="BA56" s="84">
        <f t="shared" si="3"/>
      </c>
      <c r="BB56" s="87"/>
      <c r="BC56" s="87"/>
      <c r="BD56" s="86"/>
      <c r="BE56" s="86">
        <f t="shared" si="11"/>
      </c>
      <c r="BF56" s="85"/>
      <c r="BG56" s="166"/>
      <c r="BH56" s="155"/>
      <c r="BI56" s="155"/>
      <c r="BK56" s="135"/>
      <c r="BL56" s="81">
        <f t="shared" si="17"/>
      </c>
      <c r="BM56" s="81" t="s">
        <v>8</v>
      </c>
      <c r="BN56" s="108">
        <f t="shared" si="18"/>
      </c>
      <c r="BO56" s="88">
        <f t="shared" si="14"/>
      </c>
      <c r="BP56" s="105">
        <f t="shared" si="19"/>
      </c>
      <c r="BQ56" s="138"/>
      <c r="BR56" s="138">
        <f t="shared" si="16"/>
      </c>
      <c r="BS56" s="141"/>
    </row>
    <row r="57" spans="1:71" ht="10.5" customHeight="1" thickBot="1">
      <c r="A57" s="216"/>
      <c r="B57" s="217"/>
      <c r="C57" s="39"/>
      <c r="D57" s="40"/>
      <c r="E57" s="41">
        <f t="shared" si="4"/>
      </c>
      <c r="F57" s="41"/>
      <c r="G57" s="220"/>
      <c r="H57" s="184"/>
      <c r="I57" s="190"/>
      <c r="J57" s="83"/>
      <c r="K57" s="216"/>
      <c r="L57" s="217"/>
      <c r="M57" s="51">
        <f t="shared" si="5"/>
      </c>
      <c r="N57" s="40"/>
      <c r="O57" s="41">
        <f t="shared" si="6"/>
      </c>
      <c r="P57" s="41"/>
      <c r="Q57" s="220"/>
      <c r="R57" s="184"/>
      <c r="S57" s="184"/>
      <c r="T57" s="56"/>
      <c r="U57" s="216"/>
      <c r="V57" s="217"/>
      <c r="W57" s="51">
        <f t="shared" si="0"/>
      </c>
      <c r="X57" s="40"/>
      <c r="Y57" s="41">
        <f t="shared" si="7"/>
      </c>
      <c r="Z57" s="41"/>
      <c r="AA57" s="220"/>
      <c r="AB57" s="184"/>
      <c r="AC57" s="184"/>
      <c r="AD57" s="56"/>
      <c r="AE57" s="172"/>
      <c r="AF57" s="173"/>
      <c r="AG57" s="89">
        <f t="shared" si="1"/>
      </c>
      <c r="AH57" s="90"/>
      <c r="AI57" s="91">
        <f t="shared" si="8"/>
      </c>
      <c r="AJ57" s="91"/>
      <c r="AK57" s="199"/>
      <c r="AL57" s="156"/>
      <c r="AM57" s="156"/>
      <c r="AN57" s="56"/>
      <c r="AO57" s="172"/>
      <c r="AP57" s="173"/>
      <c r="AQ57" s="89">
        <f t="shared" si="2"/>
      </c>
      <c r="AR57" s="90"/>
      <c r="AS57" s="91">
        <f t="shared" si="9"/>
      </c>
      <c r="AT57" s="91"/>
      <c r="AU57" s="199"/>
      <c r="AV57" s="156"/>
      <c r="AW57" s="156"/>
      <c r="AX57" s="56"/>
      <c r="AY57" s="172"/>
      <c r="AZ57" s="173"/>
      <c r="BA57" s="89">
        <f t="shared" si="3"/>
      </c>
      <c r="BB57" s="92"/>
      <c r="BC57" s="92"/>
      <c r="BD57" s="91"/>
      <c r="BE57" s="91">
        <f t="shared" si="11"/>
      </c>
      <c r="BF57" s="90"/>
      <c r="BG57" s="167"/>
      <c r="BH57" s="156"/>
      <c r="BI57" s="156"/>
      <c r="BK57" s="136"/>
      <c r="BL57" s="93">
        <f t="shared" si="17"/>
      </c>
      <c r="BM57" s="93" t="s">
        <v>8</v>
      </c>
      <c r="BN57" s="109">
        <f t="shared" si="18"/>
      </c>
      <c r="BO57" s="94">
        <f t="shared" si="14"/>
      </c>
      <c r="BP57" s="106">
        <f t="shared" si="19"/>
      </c>
      <c r="BQ57" s="139"/>
      <c r="BR57" s="139">
        <f t="shared" si="16"/>
      </c>
      <c r="BS57" s="142"/>
    </row>
    <row r="58" spans="1:71" ht="9.75" customHeight="1">
      <c r="A58" s="212" t="s">
        <v>19</v>
      </c>
      <c r="B58" s="213" t="s">
        <v>19</v>
      </c>
      <c r="C58" s="33" t="s">
        <v>94</v>
      </c>
      <c r="D58" s="34">
        <v>42</v>
      </c>
      <c r="E58" s="35">
        <f t="shared" si="4"/>
        <v>3</v>
      </c>
      <c r="F58" s="35">
        <v>3</v>
      </c>
      <c r="G58" s="218">
        <f>IF(SUM(D58:D67)=0,"",(SUM(D58:D67)-MAX(D58:D67)))</f>
        <v>174</v>
      </c>
      <c r="H58" s="182">
        <f>IF(G58="","",RANK(G58,G$8:G$77,1))</f>
        <v>2</v>
      </c>
      <c r="I58" s="188">
        <v>4</v>
      </c>
      <c r="J58" s="83"/>
      <c r="K58" s="212" t="s">
        <v>19</v>
      </c>
      <c r="L58" s="213" t="s">
        <v>19</v>
      </c>
      <c r="M58" s="52" t="str">
        <f t="shared" si="5"/>
        <v>Josh Splittgerber</v>
      </c>
      <c r="N58" s="34">
        <v>42</v>
      </c>
      <c r="O58" s="35">
        <f t="shared" si="6"/>
        <v>3</v>
      </c>
      <c r="P58" s="35">
        <v>1.5</v>
      </c>
      <c r="Q58" s="218">
        <f>IF(SUM(N58:N67)=0,"",(SUM(N58:N67)-MAX(N58:N67)))</f>
        <v>175</v>
      </c>
      <c r="R58" s="182">
        <f>IF(Q58="","",RANK(Q58,Q$8:Q$77,1))</f>
        <v>3</v>
      </c>
      <c r="S58" s="182">
        <v>3</v>
      </c>
      <c r="T58" s="56"/>
      <c r="U58" s="212" t="s">
        <v>19</v>
      </c>
      <c r="V58" s="213" t="s">
        <v>19</v>
      </c>
      <c r="W58" s="52" t="str">
        <f t="shared" si="0"/>
        <v>Josh Splittgerber</v>
      </c>
      <c r="X58" s="34">
        <v>40</v>
      </c>
      <c r="Y58" s="35">
        <f t="shared" si="7"/>
        <v>4</v>
      </c>
      <c r="Z58" s="35">
        <v>0.75</v>
      </c>
      <c r="AA58" s="218">
        <f>IF(SUM(X58:X67)=0,"",(SUM(X58:X67)-MAX(X58:X67)))</f>
        <v>168</v>
      </c>
      <c r="AB58" s="182">
        <f>IF(AA58="","",RANK(AA58,AA$8:AA$77,1))</f>
        <v>3</v>
      </c>
      <c r="AC58" s="182">
        <v>3</v>
      </c>
      <c r="AD58" s="56"/>
      <c r="AE58" s="168" t="s">
        <v>19</v>
      </c>
      <c r="AF58" s="169" t="s">
        <v>19</v>
      </c>
      <c r="AG58" s="79" t="str">
        <f t="shared" si="1"/>
        <v>Josh Splittgerber</v>
      </c>
      <c r="AH58" s="77">
        <v>40</v>
      </c>
      <c r="AI58" s="78">
        <f t="shared" si="8"/>
        <v>7</v>
      </c>
      <c r="AJ58" s="78">
        <v>9</v>
      </c>
      <c r="AK58" s="197">
        <f>IF(SUM(AH58:AH67)=0,"",(SUM(AH58:AH67)-MAX(AH58:AH67)))</f>
        <v>167</v>
      </c>
      <c r="AL58" s="154">
        <f>IF(AK58="","",RANK(AK58,AK$8:AK$137,1))</f>
        <v>3</v>
      </c>
      <c r="AM58" s="154">
        <v>10</v>
      </c>
      <c r="AN58" s="56"/>
      <c r="AO58" s="168" t="s">
        <v>19</v>
      </c>
      <c r="AP58" s="169" t="s">
        <v>19</v>
      </c>
      <c r="AQ58" s="79" t="str">
        <f t="shared" si="2"/>
        <v>Josh Splittgerber</v>
      </c>
      <c r="AR58" s="95">
        <v>37</v>
      </c>
      <c r="AS58" s="78">
        <f t="shared" si="9"/>
        <v>3</v>
      </c>
      <c r="AT58" s="78">
        <v>12.5</v>
      </c>
      <c r="AU58" s="197">
        <f>IF(SUM(AR58:AR67)=0,"",(SUM(AR58:AR67)-MAX(AR58:AR67)))</f>
        <v>161</v>
      </c>
      <c r="AV58" s="154">
        <f>IF(AU58="","",RANK(AU58,AU$8:AU$137,1))</f>
        <v>1</v>
      </c>
      <c r="AW58" s="154">
        <v>12</v>
      </c>
      <c r="AX58" s="56"/>
      <c r="AY58" s="168" t="s">
        <v>19</v>
      </c>
      <c r="AZ58" s="169" t="s">
        <v>19</v>
      </c>
      <c r="BA58" s="79" t="str">
        <f t="shared" si="3"/>
        <v>Josh Splittgerber</v>
      </c>
      <c r="BB58" s="80">
        <v>40</v>
      </c>
      <c r="BC58" s="80">
        <v>45</v>
      </c>
      <c r="BD58" s="78">
        <v>85</v>
      </c>
      <c r="BE58" s="78">
        <f t="shared" si="11"/>
        <v>18</v>
      </c>
      <c r="BF58" s="95">
        <v>11.5</v>
      </c>
      <c r="BG58" s="166">
        <f>IF(SUM(BD58:BD67)=0,"",(SUM(BD58:BD67)-MAX(BD58:BD67)))</f>
        <v>331</v>
      </c>
      <c r="BH58" s="154">
        <f>IF(BG58="","",RANK(BG58,BG$8:BG$137,1))</f>
        <v>1</v>
      </c>
      <c r="BI58" s="154">
        <v>24</v>
      </c>
      <c r="BK58" s="134" t="str">
        <f>A58</f>
        <v>SHEBOYGAN AREA LUTHERAN</v>
      </c>
      <c r="BL58" s="81" t="str">
        <f t="shared" si="17"/>
        <v>Josh Splittgerber</v>
      </c>
      <c r="BM58" s="81" t="s">
        <v>10</v>
      </c>
      <c r="BN58" s="107">
        <f t="shared" si="18"/>
        <v>40.857142857142854</v>
      </c>
      <c r="BO58" s="82">
        <f t="shared" si="14"/>
        <v>41.06798455598456</v>
      </c>
      <c r="BP58" s="104">
        <f t="shared" si="19"/>
        <v>38.25</v>
      </c>
      <c r="BQ58" s="137">
        <f>IF(G58="","",((G58+Q58+AA58+AK58+AU58+BG58)/7))</f>
        <v>168</v>
      </c>
      <c r="BR58" s="137">
        <f>IF(BQ58=0,"",(BQ58-BZ$4)*(113/CA$4)*(0.96)+144)</f>
        <v>168.21397774244835</v>
      </c>
      <c r="BS58" s="140">
        <f>(I58+S58+AC58+AM58+AW58+BI58)</f>
        <v>56</v>
      </c>
    </row>
    <row r="59" spans="1:71" ht="9.75" customHeight="1">
      <c r="A59" s="214"/>
      <c r="B59" s="215"/>
      <c r="C59" s="36" t="s">
        <v>95</v>
      </c>
      <c r="D59" s="37">
        <v>44</v>
      </c>
      <c r="E59" s="38">
        <f t="shared" si="4"/>
        <v>8</v>
      </c>
      <c r="F59" s="38"/>
      <c r="G59" s="219"/>
      <c r="H59" s="183"/>
      <c r="I59" s="189"/>
      <c r="J59" s="83"/>
      <c r="K59" s="214"/>
      <c r="L59" s="215"/>
      <c r="M59" s="50" t="str">
        <f t="shared" si="5"/>
        <v>Nick Falconer</v>
      </c>
      <c r="N59" s="37">
        <v>43</v>
      </c>
      <c r="O59" s="38">
        <f t="shared" si="6"/>
        <v>7</v>
      </c>
      <c r="P59" s="38"/>
      <c r="Q59" s="219"/>
      <c r="R59" s="183"/>
      <c r="S59" s="183"/>
      <c r="T59" s="56"/>
      <c r="U59" s="214"/>
      <c r="V59" s="215"/>
      <c r="W59" s="50" t="str">
        <f t="shared" si="0"/>
        <v>Nick Falconer</v>
      </c>
      <c r="X59" s="37">
        <v>40</v>
      </c>
      <c r="Y59" s="38">
        <f t="shared" si="7"/>
        <v>4</v>
      </c>
      <c r="Z59" s="38">
        <v>0.75</v>
      </c>
      <c r="AA59" s="219"/>
      <c r="AB59" s="183"/>
      <c r="AC59" s="183"/>
      <c r="AD59" s="56"/>
      <c r="AE59" s="170"/>
      <c r="AF59" s="171"/>
      <c r="AG59" s="84" t="str">
        <f t="shared" si="1"/>
        <v>Nick Falconer</v>
      </c>
      <c r="AH59" s="85">
        <v>43</v>
      </c>
      <c r="AI59" s="86">
        <f t="shared" si="8"/>
        <v>17</v>
      </c>
      <c r="AJ59" s="86"/>
      <c r="AK59" s="198"/>
      <c r="AL59" s="155"/>
      <c r="AM59" s="155"/>
      <c r="AN59" s="56"/>
      <c r="AO59" s="170"/>
      <c r="AP59" s="171"/>
      <c r="AQ59" s="84" t="str">
        <f t="shared" si="2"/>
        <v>Nick Falconer</v>
      </c>
      <c r="AR59" s="85">
        <v>37</v>
      </c>
      <c r="AS59" s="86">
        <f t="shared" si="9"/>
        <v>3</v>
      </c>
      <c r="AT59" s="86">
        <v>12.5</v>
      </c>
      <c r="AU59" s="198"/>
      <c r="AV59" s="155"/>
      <c r="AW59" s="155"/>
      <c r="AX59" s="56"/>
      <c r="AY59" s="170"/>
      <c r="AZ59" s="171"/>
      <c r="BA59" s="84" t="str">
        <f t="shared" si="3"/>
        <v>Nick Falconer</v>
      </c>
      <c r="BB59" s="87">
        <v>40</v>
      </c>
      <c r="BC59" s="87">
        <v>39</v>
      </c>
      <c r="BD59" s="86">
        <v>79</v>
      </c>
      <c r="BE59" s="86">
        <f t="shared" si="11"/>
        <v>4</v>
      </c>
      <c r="BF59" s="85">
        <v>26.5</v>
      </c>
      <c r="BG59" s="166"/>
      <c r="BH59" s="155"/>
      <c r="BI59" s="155"/>
      <c r="BK59" s="135"/>
      <c r="BL59" s="81" t="str">
        <f t="shared" si="17"/>
        <v>Nick Falconer</v>
      </c>
      <c r="BM59" s="81" t="s">
        <v>10</v>
      </c>
      <c r="BN59" s="108">
        <f t="shared" si="18"/>
        <v>40.857142857142854</v>
      </c>
      <c r="BO59" s="88">
        <f t="shared" si="14"/>
        <v>41.06798455598456</v>
      </c>
      <c r="BP59" s="105">
        <f t="shared" si="19"/>
        <v>39.75</v>
      </c>
      <c r="BQ59" s="138"/>
      <c r="BR59" s="138">
        <f t="shared" si="16"/>
      </c>
      <c r="BS59" s="141"/>
    </row>
    <row r="60" spans="1:71" ht="9.75" customHeight="1">
      <c r="A60" s="214"/>
      <c r="B60" s="215"/>
      <c r="C60" s="36" t="s">
        <v>96</v>
      </c>
      <c r="D60" s="37">
        <v>44</v>
      </c>
      <c r="E60" s="38">
        <f t="shared" si="4"/>
        <v>8</v>
      </c>
      <c r="F60" s="38"/>
      <c r="G60" s="219"/>
      <c r="H60" s="183"/>
      <c r="I60" s="189"/>
      <c r="J60" s="83"/>
      <c r="K60" s="214"/>
      <c r="L60" s="215"/>
      <c r="M60" s="50" t="str">
        <f t="shared" si="5"/>
        <v>Isiaih Richardson</v>
      </c>
      <c r="N60" s="37">
        <v>44</v>
      </c>
      <c r="O60" s="38">
        <f t="shared" si="6"/>
        <v>10</v>
      </c>
      <c r="P60" s="38"/>
      <c r="Q60" s="219"/>
      <c r="R60" s="183"/>
      <c r="S60" s="183"/>
      <c r="T60" s="56"/>
      <c r="U60" s="214"/>
      <c r="V60" s="215"/>
      <c r="W60" s="50" t="str">
        <f t="shared" si="0"/>
        <v>Isiaih Richardson</v>
      </c>
      <c r="X60" s="37">
        <v>46</v>
      </c>
      <c r="Y60" s="38">
        <f t="shared" si="7"/>
        <v>17</v>
      </c>
      <c r="Z60" s="38"/>
      <c r="AA60" s="219"/>
      <c r="AB60" s="183"/>
      <c r="AC60" s="183"/>
      <c r="AD60" s="56"/>
      <c r="AE60" s="170"/>
      <c r="AF60" s="171"/>
      <c r="AG60" s="84" t="str">
        <f t="shared" si="1"/>
        <v>Isiaih Richardson</v>
      </c>
      <c r="AH60" s="85">
        <v>39</v>
      </c>
      <c r="AI60" s="86">
        <f t="shared" si="8"/>
        <v>5</v>
      </c>
      <c r="AJ60" s="86">
        <v>10.5</v>
      </c>
      <c r="AK60" s="198"/>
      <c r="AL60" s="155"/>
      <c r="AM60" s="155"/>
      <c r="AN60" s="56"/>
      <c r="AO60" s="170"/>
      <c r="AP60" s="171"/>
      <c r="AQ60" s="84" t="str">
        <f t="shared" si="2"/>
        <v>Isiaih Richardson</v>
      </c>
      <c r="AR60" s="85">
        <v>43</v>
      </c>
      <c r="AS60" s="86">
        <f t="shared" si="9"/>
        <v>15</v>
      </c>
      <c r="AT60" s="86">
        <v>0.25</v>
      </c>
      <c r="AU60" s="198"/>
      <c r="AV60" s="155"/>
      <c r="AW60" s="155"/>
      <c r="AX60" s="56"/>
      <c r="AY60" s="170"/>
      <c r="AZ60" s="171"/>
      <c r="BA60" s="84" t="str">
        <f t="shared" si="3"/>
        <v>Isiaih Richardson</v>
      </c>
      <c r="BB60" s="87">
        <v>42</v>
      </c>
      <c r="BC60" s="87">
        <v>42</v>
      </c>
      <c r="BD60" s="86">
        <v>84</v>
      </c>
      <c r="BE60" s="86">
        <f t="shared" si="11"/>
        <v>16</v>
      </c>
      <c r="BF60" s="85">
        <v>14.5</v>
      </c>
      <c r="BG60" s="166"/>
      <c r="BH60" s="155"/>
      <c r="BI60" s="155"/>
      <c r="BK60" s="135"/>
      <c r="BL60" s="81" t="str">
        <f t="shared" si="17"/>
        <v>Isiaih Richardson</v>
      </c>
      <c r="BM60" s="81" t="s">
        <v>10</v>
      </c>
      <c r="BN60" s="108">
        <f t="shared" si="18"/>
        <v>42.857142857142854</v>
      </c>
      <c r="BO60" s="88">
        <f t="shared" si="14"/>
        <v>42.79262684533273</v>
      </c>
      <c r="BP60" s="105">
        <f t="shared" si="19"/>
        <v>25.25</v>
      </c>
      <c r="BQ60" s="138"/>
      <c r="BR60" s="138">
        <f t="shared" si="16"/>
      </c>
      <c r="BS60" s="141"/>
    </row>
    <row r="61" spans="1:71" ht="9.75" customHeight="1">
      <c r="A61" s="214"/>
      <c r="B61" s="215"/>
      <c r="C61" s="36" t="s">
        <v>97</v>
      </c>
      <c r="D61" s="37">
        <v>44</v>
      </c>
      <c r="E61" s="38">
        <f t="shared" si="4"/>
        <v>8</v>
      </c>
      <c r="F61" s="38"/>
      <c r="G61" s="219"/>
      <c r="H61" s="183"/>
      <c r="I61" s="189"/>
      <c r="J61" s="83"/>
      <c r="K61" s="214"/>
      <c r="L61" s="215"/>
      <c r="M61" s="50" t="str">
        <f t="shared" si="5"/>
        <v>Logan Jones</v>
      </c>
      <c r="N61" s="37">
        <v>46</v>
      </c>
      <c r="O61" s="38">
        <f t="shared" si="6"/>
        <v>14</v>
      </c>
      <c r="P61" s="38"/>
      <c r="Q61" s="219"/>
      <c r="R61" s="183"/>
      <c r="S61" s="183"/>
      <c r="T61" s="56"/>
      <c r="U61" s="214"/>
      <c r="V61" s="215"/>
      <c r="W61" s="50" t="str">
        <f t="shared" si="0"/>
        <v>Logan Jones</v>
      </c>
      <c r="X61" s="37">
        <v>42</v>
      </c>
      <c r="Y61" s="38">
        <f t="shared" si="7"/>
        <v>11</v>
      </c>
      <c r="Z61" s="38"/>
      <c r="AA61" s="219"/>
      <c r="AB61" s="183"/>
      <c r="AC61" s="183"/>
      <c r="AD61" s="56"/>
      <c r="AE61" s="170"/>
      <c r="AF61" s="171"/>
      <c r="AG61" s="84" t="str">
        <f t="shared" si="1"/>
        <v>Logan Jones</v>
      </c>
      <c r="AH61" s="85">
        <v>45</v>
      </c>
      <c r="AI61" s="86">
        <f t="shared" si="8"/>
        <v>26</v>
      </c>
      <c r="AJ61" s="86"/>
      <c r="AK61" s="198"/>
      <c r="AL61" s="155"/>
      <c r="AM61" s="155"/>
      <c r="AN61" s="56"/>
      <c r="AO61" s="170"/>
      <c r="AP61" s="171"/>
      <c r="AQ61" s="84" t="str">
        <f t="shared" si="2"/>
        <v>Logan Jones</v>
      </c>
      <c r="AR61" s="85">
        <v>44</v>
      </c>
      <c r="AS61" s="86">
        <f t="shared" si="9"/>
        <v>19</v>
      </c>
      <c r="AT61" s="86"/>
      <c r="AU61" s="198"/>
      <c r="AV61" s="155"/>
      <c r="AW61" s="155"/>
      <c r="AX61" s="56"/>
      <c r="AY61" s="170"/>
      <c r="AZ61" s="171"/>
      <c r="BA61" s="84" t="str">
        <f t="shared" si="3"/>
        <v>Logan Jones</v>
      </c>
      <c r="BB61" s="87">
        <v>43</v>
      </c>
      <c r="BC61" s="87">
        <v>40</v>
      </c>
      <c r="BD61" s="86">
        <v>83</v>
      </c>
      <c r="BE61" s="86">
        <f t="shared" si="11"/>
        <v>13</v>
      </c>
      <c r="BF61" s="85">
        <v>17</v>
      </c>
      <c r="BG61" s="166"/>
      <c r="BH61" s="155"/>
      <c r="BI61" s="155"/>
      <c r="BK61" s="135"/>
      <c r="BL61" s="81" t="str">
        <f t="shared" si="17"/>
        <v>Logan Jones</v>
      </c>
      <c r="BM61" s="81" t="s">
        <v>10</v>
      </c>
      <c r="BN61" s="108">
        <f t="shared" si="18"/>
        <v>43.42857142857143</v>
      </c>
      <c r="BO61" s="88">
        <f t="shared" si="14"/>
        <v>43.2853817851465</v>
      </c>
      <c r="BP61" s="105">
        <f t="shared" si="19"/>
        <v>17</v>
      </c>
      <c r="BQ61" s="138"/>
      <c r="BR61" s="138">
        <f t="shared" si="16"/>
      </c>
      <c r="BS61" s="141"/>
    </row>
    <row r="62" spans="1:71" ht="9.75" customHeight="1">
      <c r="A62" s="214"/>
      <c r="B62" s="215"/>
      <c r="C62" s="36" t="s">
        <v>98</v>
      </c>
      <c r="D62" s="37">
        <v>45</v>
      </c>
      <c r="E62" s="38">
        <f t="shared" si="4"/>
        <v>12</v>
      </c>
      <c r="F62" s="38"/>
      <c r="G62" s="219"/>
      <c r="H62" s="183"/>
      <c r="I62" s="189"/>
      <c r="J62" s="83"/>
      <c r="K62" s="214"/>
      <c r="L62" s="215"/>
      <c r="M62" s="50" t="str">
        <f t="shared" si="5"/>
        <v>Alex Phillips</v>
      </c>
      <c r="N62" s="37"/>
      <c r="O62" s="38">
        <f t="shared" si="6"/>
      </c>
      <c r="P62" s="38"/>
      <c r="Q62" s="219"/>
      <c r="R62" s="183"/>
      <c r="S62" s="183"/>
      <c r="T62" s="56"/>
      <c r="U62" s="214"/>
      <c r="V62" s="215"/>
      <c r="W62" s="50" t="str">
        <f t="shared" si="0"/>
        <v>Alex Phillips</v>
      </c>
      <c r="X62" s="37">
        <v>48</v>
      </c>
      <c r="Y62" s="38">
        <f t="shared" si="7"/>
        <v>22</v>
      </c>
      <c r="Z62" s="38"/>
      <c r="AA62" s="219"/>
      <c r="AB62" s="183"/>
      <c r="AC62" s="183"/>
      <c r="AD62" s="56"/>
      <c r="AE62" s="170"/>
      <c r="AF62" s="171"/>
      <c r="AG62" s="84" t="str">
        <f t="shared" si="1"/>
        <v>Alex Phillips</v>
      </c>
      <c r="AH62" s="85"/>
      <c r="AI62" s="86">
        <f t="shared" si="8"/>
      </c>
      <c r="AJ62" s="86"/>
      <c r="AK62" s="198"/>
      <c r="AL62" s="155"/>
      <c r="AM62" s="155"/>
      <c r="AN62" s="56"/>
      <c r="AO62" s="170"/>
      <c r="AP62" s="171"/>
      <c r="AQ62" s="84" t="str">
        <f t="shared" si="2"/>
        <v>Alex Phillips</v>
      </c>
      <c r="AR62" s="85">
        <v>44</v>
      </c>
      <c r="AS62" s="86">
        <f t="shared" si="9"/>
        <v>19</v>
      </c>
      <c r="AT62" s="86"/>
      <c r="AU62" s="198"/>
      <c r="AV62" s="155"/>
      <c r="AW62" s="155"/>
      <c r="AX62" s="56"/>
      <c r="AY62" s="170"/>
      <c r="AZ62" s="171"/>
      <c r="BA62" s="84" t="str">
        <f t="shared" si="3"/>
        <v>Alex Phillips</v>
      </c>
      <c r="BB62" s="87">
        <v>46</v>
      </c>
      <c r="BC62" s="87">
        <v>48</v>
      </c>
      <c r="BD62" s="86">
        <v>94</v>
      </c>
      <c r="BE62" s="86">
        <f t="shared" si="11"/>
        <v>44</v>
      </c>
      <c r="BF62" s="85"/>
      <c r="BG62" s="166"/>
      <c r="BH62" s="155"/>
      <c r="BI62" s="155"/>
      <c r="BK62" s="135"/>
      <c r="BL62" s="81" t="str">
        <f t="shared" si="17"/>
        <v>Alex Phillips</v>
      </c>
      <c r="BM62" s="81" t="s">
        <v>10</v>
      </c>
      <c r="BN62" s="108">
        <f t="shared" si="18"/>
        <v>46.2</v>
      </c>
      <c r="BO62" s="88">
        <f t="shared" si="14"/>
        <v>45.675243243243244</v>
      </c>
      <c r="BP62" s="105">
        <f t="shared" si="19"/>
      </c>
      <c r="BQ62" s="138"/>
      <c r="BR62" s="138">
        <f t="shared" si="16"/>
      </c>
      <c r="BS62" s="141"/>
    </row>
    <row r="63" spans="1:71" ht="9.75" customHeight="1">
      <c r="A63" s="214"/>
      <c r="B63" s="215"/>
      <c r="C63" s="36" t="s">
        <v>138</v>
      </c>
      <c r="D63" s="37"/>
      <c r="E63" s="38">
        <f t="shared" si="4"/>
      </c>
      <c r="F63" s="38"/>
      <c r="G63" s="219"/>
      <c r="H63" s="183"/>
      <c r="I63" s="189"/>
      <c r="J63" s="83"/>
      <c r="K63" s="214"/>
      <c r="L63" s="215"/>
      <c r="M63" s="50" t="str">
        <f t="shared" si="5"/>
        <v>Emma Egbert</v>
      </c>
      <c r="N63" s="37">
        <v>47</v>
      </c>
      <c r="O63" s="38">
        <f t="shared" si="6"/>
        <v>19</v>
      </c>
      <c r="P63" s="38"/>
      <c r="Q63" s="219"/>
      <c r="R63" s="183"/>
      <c r="S63" s="183"/>
      <c r="T63" s="56"/>
      <c r="U63" s="214"/>
      <c r="V63" s="215"/>
      <c r="W63" s="50" t="str">
        <f t="shared" si="0"/>
        <v>Emma Egbert</v>
      </c>
      <c r="X63" s="37"/>
      <c r="Y63" s="38">
        <f t="shared" si="7"/>
      </c>
      <c r="Z63" s="38"/>
      <c r="AA63" s="219"/>
      <c r="AB63" s="183"/>
      <c r="AC63" s="183"/>
      <c r="AD63" s="56"/>
      <c r="AE63" s="170"/>
      <c r="AF63" s="171"/>
      <c r="AG63" s="84" t="str">
        <f t="shared" si="1"/>
        <v>Emma Egbert</v>
      </c>
      <c r="AH63" s="85">
        <v>49</v>
      </c>
      <c r="AI63" s="86">
        <f t="shared" si="8"/>
        <v>40</v>
      </c>
      <c r="AJ63" s="86"/>
      <c r="AK63" s="198"/>
      <c r="AL63" s="155"/>
      <c r="AM63" s="155"/>
      <c r="AN63" s="56"/>
      <c r="AO63" s="170"/>
      <c r="AP63" s="171"/>
      <c r="AQ63" s="84" t="str">
        <f t="shared" si="2"/>
        <v>Emma Egbert</v>
      </c>
      <c r="AR63" s="85"/>
      <c r="AS63" s="86">
        <f t="shared" si="9"/>
      </c>
      <c r="AT63" s="86"/>
      <c r="AU63" s="198"/>
      <c r="AV63" s="155"/>
      <c r="AW63" s="155"/>
      <c r="AX63" s="56"/>
      <c r="AY63" s="170"/>
      <c r="AZ63" s="171"/>
      <c r="BA63" s="84" t="str">
        <f t="shared" si="3"/>
        <v>Emma Egbert</v>
      </c>
      <c r="BB63" s="87"/>
      <c r="BC63" s="87"/>
      <c r="BD63" s="86"/>
      <c r="BE63" s="86">
        <f t="shared" si="11"/>
      </c>
      <c r="BF63" s="85"/>
      <c r="BG63" s="166"/>
      <c r="BH63" s="155"/>
      <c r="BI63" s="155"/>
      <c r="BK63" s="135"/>
      <c r="BL63" s="81" t="str">
        <f t="shared" si="17"/>
        <v>Emma Egbert</v>
      </c>
      <c r="BM63" s="81" t="s">
        <v>10</v>
      </c>
      <c r="BN63" s="108">
        <f t="shared" si="18"/>
        <v>48</v>
      </c>
      <c r="BO63" s="88">
        <f t="shared" si="14"/>
        <v>47.2274213036566</v>
      </c>
      <c r="BP63" s="105">
        <f t="shared" si="19"/>
      </c>
      <c r="BQ63" s="138"/>
      <c r="BR63" s="138">
        <f t="shared" si="16"/>
      </c>
      <c r="BS63" s="141"/>
    </row>
    <row r="64" spans="1:71" ht="9.75" customHeight="1">
      <c r="A64" s="214"/>
      <c r="B64" s="215"/>
      <c r="C64" s="36"/>
      <c r="D64" s="37"/>
      <c r="E64" s="38">
        <f t="shared" si="4"/>
      </c>
      <c r="F64" s="38"/>
      <c r="G64" s="219"/>
      <c r="H64" s="183"/>
      <c r="I64" s="189"/>
      <c r="J64" s="83"/>
      <c r="K64" s="214"/>
      <c r="L64" s="215"/>
      <c r="M64" s="50">
        <f t="shared" si="5"/>
      </c>
      <c r="N64" s="37"/>
      <c r="O64" s="38">
        <f t="shared" si="6"/>
      </c>
      <c r="P64" s="38"/>
      <c r="Q64" s="219"/>
      <c r="R64" s="183"/>
      <c r="S64" s="183"/>
      <c r="T64" s="56"/>
      <c r="U64" s="214"/>
      <c r="V64" s="215"/>
      <c r="W64" s="50">
        <f t="shared" si="0"/>
      </c>
      <c r="X64" s="37"/>
      <c r="Y64" s="38">
        <f t="shared" si="7"/>
      </c>
      <c r="Z64" s="38"/>
      <c r="AA64" s="219"/>
      <c r="AB64" s="183"/>
      <c r="AC64" s="183"/>
      <c r="AD64" s="56"/>
      <c r="AE64" s="170"/>
      <c r="AF64" s="171"/>
      <c r="AG64" s="84">
        <f t="shared" si="1"/>
      </c>
      <c r="AH64" s="85"/>
      <c r="AI64" s="86">
        <f t="shared" si="8"/>
      </c>
      <c r="AJ64" s="86"/>
      <c r="AK64" s="198"/>
      <c r="AL64" s="155"/>
      <c r="AM64" s="155"/>
      <c r="AN64" s="56"/>
      <c r="AO64" s="170"/>
      <c r="AP64" s="171"/>
      <c r="AQ64" s="84">
        <f t="shared" si="2"/>
      </c>
      <c r="AR64" s="85"/>
      <c r="AS64" s="86">
        <f t="shared" si="9"/>
      </c>
      <c r="AT64" s="86"/>
      <c r="AU64" s="198"/>
      <c r="AV64" s="155"/>
      <c r="AW64" s="155"/>
      <c r="AX64" s="56"/>
      <c r="AY64" s="170"/>
      <c r="AZ64" s="171"/>
      <c r="BA64" s="84">
        <f t="shared" si="3"/>
      </c>
      <c r="BB64" s="87"/>
      <c r="BC64" s="87"/>
      <c r="BD64" s="86"/>
      <c r="BE64" s="86">
        <f t="shared" si="11"/>
      </c>
      <c r="BF64" s="85"/>
      <c r="BG64" s="166"/>
      <c r="BH64" s="155"/>
      <c r="BI64" s="155"/>
      <c r="BK64" s="135"/>
      <c r="BL64" s="81">
        <f t="shared" si="17"/>
      </c>
      <c r="BM64" s="81" t="s">
        <v>10</v>
      </c>
      <c r="BN64" s="108">
        <f t="shared" si="18"/>
      </c>
      <c r="BO64" s="88">
        <f t="shared" si="14"/>
      </c>
      <c r="BP64" s="105">
        <f t="shared" si="19"/>
      </c>
      <c r="BQ64" s="138"/>
      <c r="BR64" s="138">
        <f t="shared" si="16"/>
      </c>
      <c r="BS64" s="141"/>
    </row>
    <row r="65" spans="1:71" ht="9.75" customHeight="1">
      <c r="A65" s="214"/>
      <c r="B65" s="215"/>
      <c r="C65" s="36"/>
      <c r="D65" s="37"/>
      <c r="E65" s="38">
        <f t="shared" si="4"/>
      </c>
      <c r="F65" s="38"/>
      <c r="G65" s="219"/>
      <c r="H65" s="183"/>
      <c r="I65" s="189"/>
      <c r="J65" s="83"/>
      <c r="K65" s="214"/>
      <c r="L65" s="215"/>
      <c r="M65" s="50">
        <f t="shared" si="5"/>
      </c>
      <c r="N65" s="37"/>
      <c r="O65" s="38">
        <f t="shared" si="6"/>
      </c>
      <c r="P65" s="38"/>
      <c r="Q65" s="219"/>
      <c r="R65" s="183"/>
      <c r="S65" s="183"/>
      <c r="T65" s="56"/>
      <c r="U65" s="214"/>
      <c r="V65" s="215"/>
      <c r="W65" s="50">
        <f t="shared" si="0"/>
      </c>
      <c r="X65" s="37"/>
      <c r="Y65" s="38">
        <f t="shared" si="7"/>
      </c>
      <c r="Z65" s="38"/>
      <c r="AA65" s="219"/>
      <c r="AB65" s="183"/>
      <c r="AC65" s="183"/>
      <c r="AD65" s="56"/>
      <c r="AE65" s="170"/>
      <c r="AF65" s="171"/>
      <c r="AG65" s="84">
        <f t="shared" si="1"/>
      </c>
      <c r="AH65" s="85"/>
      <c r="AI65" s="86">
        <f t="shared" si="8"/>
      </c>
      <c r="AJ65" s="86"/>
      <c r="AK65" s="198"/>
      <c r="AL65" s="155"/>
      <c r="AM65" s="155"/>
      <c r="AN65" s="56"/>
      <c r="AO65" s="170"/>
      <c r="AP65" s="171"/>
      <c r="AQ65" s="84">
        <f t="shared" si="2"/>
      </c>
      <c r="AR65" s="85"/>
      <c r="AS65" s="86">
        <f t="shared" si="9"/>
      </c>
      <c r="AT65" s="86"/>
      <c r="AU65" s="198"/>
      <c r="AV65" s="155"/>
      <c r="AW65" s="155"/>
      <c r="AX65" s="56"/>
      <c r="AY65" s="170"/>
      <c r="AZ65" s="171"/>
      <c r="BA65" s="84">
        <f t="shared" si="3"/>
      </c>
      <c r="BB65" s="87"/>
      <c r="BC65" s="87"/>
      <c r="BD65" s="86"/>
      <c r="BE65" s="86">
        <f t="shared" si="11"/>
      </c>
      <c r="BF65" s="85"/>
      <c r="BG65" s="166"/>
      <c r="BH65" s="155"/>
      <c r="BI65" s="155"/>
      <c r="BK65" s="135"/>
      <c r="BL65" s="81">
        <f t="shared" si="17"/>
      </c>
      <c r="BM65" s="81" t="s">
        <v>10</v>
      </c>
      <c r="BN65" s="108">
        <f t="shared" si="18"/>
      </c>
      <c r="BO65" s="88">
        <f t="shared" si="14"/>
      </c>
      <c r="BP65" s="105">
        <f t="shared" si="19"/>
      </c>
      <c r="BQ65" s="138"/>
      <c r="BR65" s="138">
        <f t="shared" si="16"/>
      </c>
      <c r="BS65" s="141"/>
    </row>
    <row r="66" spans="1:71" ht="9.75" customHeight="1">
      <c r="A66" s="214"/>
      <c r="B66" s="215"/>
      <c r="C66" s="36"/>
      <c r="D66" s="37"/>
      <c r="E66" s="38">
        <f t="shared" si="4"/>
      </c>
      <c r="F66" s="38"/>
      <c r="G66" s="219"/>
      <c r="H66" s="183"/>
      <c r="I66" s="189"/>
      <c r="J66" s="83"/>
      <c r="K66" s="214"/>
      <c r="L66" s="215"/>
      <c r="M66" s="50">
        <f t="shared" si="5"/>
      </c>
      <c r="N66" s="37"/>
      <c r="O66" s="38">
        <f t="shared" si="6"/>
      </c>
      <c r="P66" s="38"/>
      <c r="Q66" s="219"/>
      <c r="R66" s="183"/>
      <c r="S66" s="183"/>
      <c r="T66" s="56"/>
      <c r="U66" s="214"/>
      <c r="V66" s="215"/>
      <c r="W66" s="50">
        <f t="shared" si="0"/>
      </c>
      <c r="X66" s="37"/>
      <c r="Y66" s="38">
        <f t="shared" si="7"/>
      </c>
      <c r="Z66" s="38"/>
      <c r="AA66" s="219"/>
      <c r="AB66" s="183"/>
      <c r="AC66" s="183"/>
      <c r="AD66" s="56"/>
      <c r="AE66" s="170"/>
      <c r="AF66" s="171"/>
      <c r="AG66" s="84">
        <f t="shared" si="1"/>
      </c>
      <c r="AH66" s="85"/>
      <c r="AI66" s="86">
        <f t="shared" si="8"/>
      </c>
      <c r="AJ66" s="86"/>
      <c r="AK66" s="198"/>
      <c r="AL66" s="155"/>
      <c r="AM66" s="155"/>
      <c r="AN66" s="56"/>
      <c r="AO66" s="170"/>
      <c r="AP66" s="171"/>
      <c r="AQ66" s="84">
        <f t="shared" si="2"/>
      </c>
      <c r="AR66" s="85"/>
      <c r="AS66" s="86">
        <f t="shared" si="9"/>
      </c>
      <c r="AT66" s="86"/>
      <c r="AU66" s="198"/>
      <c r="AV66" s="155"/>
      <c r="AW66" s="155"/>
      <c r="AX66" s="56"/>
      <c r="AY66" s="170"/>
      <c r="AZ66" s="171"/>
      <c r="BA66" s="84">
        <f t="shared" si="3"/>
      </c>
      <c r="BB66" s="87"/>
      <c r="BC66" s="87"/>
      <c r="BD66" s="86"/>
      <c r="BE66" s="86">
        <f t="shared" si="11"/>
      </c>
      <c r="BF66" s="85"/>
      <c r="BG66" s="166"/>
      <c r="BH66" s="155"/>
      <c r="BI66" s="155"/>
      <c r="BK66" s="135"/>
      <c r="BL66" s="81">
        <f t="shared" si="17"/>
      </c>
      <c r="BM66" s="81" t="s">
        <v>10</v>
      </c>
      <c r="BN66" s="108">
        <f t="shared" si="18"/>
      </c>
      <c r="BO66" s="88">
        <f t="shared" si="14"/>
      </c>
      <c r="BP66" s="105">
        <f t="shared" si="19"/>
      </c>
      <c r="BQ66" s="138"/>
      <c r="BR66" s="138">
        <f t="shared" si="16"/>
      </c>
      <c r="BS66" s="141"/>
    </row>
    <row r="67" spans="1:71" ht="10.5" customHeight="1" thickBot="1">
      <c r="A67" s="216"/>
      <c r="B67" s="217"/>
      <c r="C67" s="39"/>
      <c r="D67" s="40"/>
      <c r="E67" s="41">
        <f t="shared" si="4"/>
      </c>
      <c r="F67" s="41"/>
      <c r="G67" s="220"/>
      <c r="H67" s="184"/>
      <c r="I67" s="190"/>
      <c r="J67" s="83"/>
      <c r="K67" s="216"/>
      <c r="L67" s="217"/>
      <c r="M67" s="51">
        <f t="shared" si="5"/>
      </c>
      <c r="N67" s="40"/>
      <c r="O67" s="41">
        <f t="shared" si="6"/>
      </c>
      <c r="P67" s="41"/>
      <c r="Q67" s="220"/>
      <c r="R67" s="184"/>
      <c r="S67" s="184"/>
      <c r="T67" s="56"/>
      <c r="U67" s="216"/>
      <c r="V67" s="217"/>
      <c r="W67" s="51">
        <f t="shared" si="0"/>
      </c>
      <c r="X67" s="40"/>
      <c r="Y67" s="41">
        <f t="shared" si="7"/>
      </c>
      <c r="Z67" s="41"/>
      <c r="AA67" s="220"/>
      <c r="AB67" s="184"/>
      <c r="AC67" s="184"/>
      <c r="AD67" s="56"/>
      <c r="AE67" s="172"/>
      <c r="AF67" s="173"/>
      <c r="AG67" s="89">
        <f t="shared" si="1"/>
      </c>
      <c r="AH67" s="90"/>
      <c r="AI67" s="91">
        <f t="shared" si="8"/>
      </c>
      <c r="AJ67" s="91"/>
      <c r="AK67" s="199"/>
      <c r="AL67" s="156"/>
      <c r="AM67" s="156"/>
      <c r="AN67" s="56"/>
      <c r="AO67" s="172"/>
      <c r="AP67" s="173"/>
      <c r="AQ67" s="89">
        <f t="shared" si="2"/>
      </c>
      <c r="AR67" s="90"/>
      <c r="AS67" s="91">
        <f t="shared" si="9"/>
      </c>
      <c r="AT67" s="91"/>
      <c r="AU67" s="199"/>
      <c r="AV67" s="156"/>
      <c r="AW67" s="156"/>
      <c r="AX67" s="56"/>
      <c r="AY67" s="172"/>
      <c r="AZ67" s="173"/>
      <c r="BA67" s="89">
        <f t="shared" si="3"/>
      </c>
      <c r="BB67" s="92"/>
      <c r="BC67" s="92"/>
      <c r="BD67" s="91"/>
      <c r="BE67" s="91">
        <f t="shared" si="11"/>
      </c>
      <c r="BF67" s="90"/>
      <c r="BG67" s="167"/>
      <c r="BH67" s="156"/>
      <c r="BI67" s="156"/>
      <c r="BK67" s="136"/>
      <c r="BL67" s="93">
        <f t="shared" si="17"/>
      </c>
      <c r="BM67" s="93" t="s">
        <v>10</v>
      </c>
      <c r="BN67" s="109">
        <f t="shared" si="18"/>
      </c>
      <c r="BO67" s="94">
        <f t="shared" si="14"/>
      </c>
      <c r="BP67" s="106">
        <f t="shared" si="19"/>
      </c>
      <c r="BQ67" s="139"/>
      <c r="BR67" s="139">
        <f t="shared" si="16"/>
      </c>
      <c r="BS67" s="142"/>
    </row>
    <row r="68" spans="1:71" ht="9.75" customHeight="1">
      <c r="A68" s="212" t="s">
        <v>20</v>
      </c>
      <c r="B68" s="213" t="s">
        <v>20</v>
      </c>
      <c r="C68" s="33" t="s">
        <v>89</v>
      </c>
      <c r="D68" s="34">
        <v>43</v>
      </c>
      <c r="E68" s="35">
        <f t="shared" si="4"/>
        <v>4</v>
      </c>
      <c r="F68" s="35">
        <v>0.75</v>
      </c>
      <c r="G68" s="218">
        <f>IF(SUM(D68:D77)=0,"",(SUM(D68:D77)-MAX(D68:D77)))</f>
        <v>182</v>
      </c>
      <c r="H68" s="182">
        <f>IF(G68="","",RANK(G68,G$8:G$77,1))</f>
        <v>4</v>
      </c>
      <c r="I68" s="188">
        <v>2</v>
      </c>
      <c r="J68" s="83"/>
      <c r="K68" s="212" t="s">
        <v>20</v>
      </c>
      <c r="L68" s="213" t="s">
        <v>20</v>
      </c>
      <c r="M68" s="52" t="str">
        <f t="shared" si="5"/>
        <v>Josh Huenink</v>
      </c>
      <c r="N68" s="34">
        <v>42</v>
      </c>
      <c r="O68" s="35">
        <f t="shared" si="6"/>
        <v>3</v>
      </c>
      <c r="P68" s="35">
        <v>1.5</v>
      </c>
      <c r="Q68" s="218">
        <f>IF(SUM(N68:N77)=0,"",(SUM(N68:N77)-MAX(N68:N77)))</f>
        <v>179</v>
      </c>
      <c r="R68" s="182">
        <f>IF(Q68="","",RANK(Q68,Q$8:Q$77,1))</f>
        <v>4</v>
      </c>
      <c r="S68" s="182">
        <v>2</v>
      </c>
      <c r="T68" s="56"/>
      <c r="U68" s="212" t="s">
        <v>20</v>
      </c>
      <c r="V68" s="213" t="s">
        <v>20</v>
      </c>
      <c r="W68" s="52" t="str">
        <f t="shared" si="0"/>
        <v>Josh Huenink</v>
      </c>
      <c r="X68" s="34">
        <v>40</v>
      </c>
      <c r="Y68" s="35">
        <f t="shared" si="7"/>
        <v>4</v>
      </c>
      <c r="Z68" s="35">
        <v>0.75</v>
      </c>
      <c r="AA68" s="218">
        <f>IF(SUM(X68:X77)=0,"",(SUM(X68:X77)-MAX(X68:X77)))</f>
        <v>169</v>
      </c>
      <c r="AB68" s="182">
        <f>IF(AA68="","",RANK(AA68,AA$8:AA$77,1))</f>
        <v>4</v>
      </c>
      <c r="AC68" s="182">
        <v>2</v>
      </c>
      <c r="AD68" s="56"/>
      <c r="AE68" s="168" t="s">
        <v>20</v>
      </c>
      <c r="AF68" s="169" t="s">
        <v>20</v>
      </c>
      <c r="AG68" s="79" t="str">
        <f t="shared" si="1"/>
        <v>Josh Huenink</v>
      </c>
      <c r="AH68" s="77">
        <v>39</v>
      </c>
      <c r="AI68" s="78">
        <f t="shared" si="8"/>
        <v>5</v>
      </c>
      <c r="AJ68" s="78">
        <v>10.5</v>
      </c>
      <c r="AK68" s="197">
        <f>IF(SUM(AH68:AH77)=0,"",(SUM(AH68:AH77)-MAX(AH68:AH77)))</f>
        <v>162</v>
      </c>
      <c r="AL68" s="154">
        <f>IF(AK68="","",RANK(AK68,AK$8:AK$137,1))</f>
        <v>1</v>
      </c>
      <c r="AM68" s="154">
        <v>12</v>
      </c>
      <c r="AN68" s="56"/>
      <c r="AO68" s="168" t="s">
        <v>20</v>
      </c>
      <c r="AP68" s="169" t="s">
        <v>20</v>
      </c>
      <c r="AQ68" s="79" t="str">
        <f t="shared" si="2"/>
        <v>Josh Huenink</v>
      </c>
      <c r="AR68" s="95">
        <v>48</v>
      </c>
      <c r="AS68" s="78">
        <f t="shared" si="9"/>
        <v>34</v>
      </c>
      <c r="AT68" s="78"/>
      <c r="AU68" s="197">
        <f>IF(SUM(AR68:AR77)=0,"",(SUM(AR68:AR77)-MAX(AR68:AR77)))</f>
        <v>189</v>
      </c>
      <c r="AV68" s="154">
        <f>IF(AU68="","",RANK(AU68,AU$8:AU$137,1))</f>
        <v>9</v>
      </c>
      <c r="AW68" s="154">
        <v>4</v>
      </c>
      <c r="AX68" s="56"/>
      <c r="AY68" s="168" t="s">
        <v>20</v>
      </c>
      <c r="AZ68" s="169" t="s">
        <v>20</v>
      </c>
      <c r="BA68" s="79" t="str">
        <f t="shared" si="3"/>
        <v>Josh Huenink</v>
      </c>
      <c r="BB68" s="80">
        <v>42</v>
      </c>
      <c r="BC68" s="80">
        <v>37</v>
      </c>
      <c r="BD68" s="78">
        <v>79</v>
      </c>
      <c r="BE68" s="78">
        <f t="shared" si="11"/>
        <v>4</v>
      </c>
      <c r="BF68" s="95">
        <v>26.5</v>
      </c>
      <c r="BG68" s="166">
        <f>IF(SUM(BD68:BD77)=0,"",(SUM(BD68:BD77)-MAX(BD68:BD77)))</f>
        <v>343</v>
      </c>
      <c r="BH68" s="154">
        <f>IF(BG68="","",RANK(BG68,BG$8:BG$137,1))</f>
        <v>7</v>
      </c>
      <c r="BI68" s="154">
        <v>12</v>
      </c>
      <c r="BK68" s="134" t="str">
        <f>A68</f>
        <v>SHEBOYGAN COUNTY CHRISTIAN</v>
      </c>
      <c r="BL68" s="81" t="str">
        <f t="shared" si="17"/>
        <v>Josh Huenink</v>
      </c>
      <c r="BM68" s="81" t="s">
        <v>9</v>
      </c>
      <c r="BN68" s="107">
        <f t="shared" si="18"/>
        <v>41.57142857142857</v>
      </c>
      <c r="BO68" s="82">
        <f t="shared" si="14"/>
        <v>41.68392823075176</v>
      </c>
      <c r="BP68" s="104">
        <f t="shared" si="19"/>
        <v>40</v>
      </c>
      <c r="BQ68" s="137">
        <f>IF(G68="","",((G68+Q68+AA68+AK68+AU68+BG68)/7))</f>
        <v>174.85714285714286</v>
      </c>
      <c r="BR68" s="137">
        <f>IF(BQ68=0,"",(BQ68-BZ$4)*(113/CA$4)*(0.96)+144)</f>
        <v>174.1270370202135</v>
      </c>
      <c r="BS68" s="140">
        <f>(I68+S68+AC68+AM68+AW68+BI68)</f>
        <v>34</v>
      </c>
    </row>
    <row r="69" spans="1:71" ht="9.75" customHeight="1">
      <c r="A69" s="214"/>
      <c r="B69" s="215"/>
      <c r="C69" s="36" t="s">
        <v>90</v>
      </c>
      <c r="D69" s="37">
        <v>45</v>
      </c>
      <c r="E69" s="38">
        <f t="shared" si="4"/>
        <v>12</v>
      </c>
      <c r="F69" s="38"/>
      <c r="G69" s="219"/>
      <c r="H69" s="183"/>
      <c r="I69" s="189"/>
      <c r="J69" s="83"/>
      <c r="K69" s="214"/>
      <c r="L69" s="215"/>
      <c r="M69" s="50" t="str">
        <f t="shared" si="5"/>
        <v>Brayden Van Ess</v>
      </c>
      <c r="N69" s="37">
        <v>46</v>
      </c>
      <c r="O69" s="38">
        <f t="shared" si="6"/>
        <v>14</v>
      </c>
      <c r="P69" s="38"/>
      <c r="Q69" s="219"/>
      <c r="R69" s="183"/>
      <c r="S69" s="183"/>
      <c r="T69" s="56"/>
      <c r="U69" s="214"/>
      <c r="V69" s="215"/>
      <c r="W69" s="50" t="str">
        <f t="shared" si="0"/>
        <v>Brayden Van Ess</v>
      </c>
      <c r="X69" s="37">
        <v>40</v>
      </c>
      <c r="Y69" s="38">
        <f t="shared" si="7"/>
        <v>4</v>
      </c>
      <c r="Z69" s="38">
        <v>0.75</v>
      </c>
      <c r="AA69" s="219"/>
      <c r="AB69" s="183"/>
      <c r="AC69" s="183"/>
      <c r="AD69" s="56"/>
      <c r="AE69" s="170"/>
      <c r="AF69" s="171"/>
      <c r="AG69" s="84" t="str">
        <f t="shared" si="1"/>
        <v>Brayden Van Ess</v>
      </c>
      <c r="AH69" s="85">
        <v>38</v>
      </c>
      <c r="AI69" s="86">
        <f t="shared" si="8"/>
        <v>2</v>
      </c>
      <c r="AJ69" s="86">
        <v>13</v>
      </c>
      <c r="AK69" s="198"/>
      <c r="AL69" s="155"/>
      <c r="AM69" s="155"/>
      <c r="AN69" s="56"/>
      <c r="AO69" s="170"/>
      <c r="AP69" s="171"/>
      <c r="AQ69" s="84" t="str">
        <f t="shared" si="2"/>
        <v>Brayden Van Ess</v>
      </c>
      <c r="AR69" s="85">
        <v>44</v>
      </c>
      <c r="AS69" s="86">
        <f t="shared" si="9"/>
        <v>19</v>
      </c>
      <c r="AT69" s="86"/>
      <c r="AU69" s="198"/>
      <c r="AV69" s="155"/>
      <c r="AW69" s="155"/>
      <c r="AX69" s="56"/>
      <c r="AY69" s="170"/>
      <c r="AZ69" s="171"/>
      <c r="BA69" s="84" t="str">
        <f t="shared" si="3"/>
        <v>Brayden Van Ess</v>
      </c>
      <c r="BB69" s="87">
        <v>39</v>
      </c>
      <c r="BC69" s="87">
        <v>41</v>
      </c>
      <c r="BD69" s="86">
        <v>80</v>
      </c>
      <c r="BE69" s="86">
        <f t="shared" si="11"/>
        <v>6</v>
      </c>
      <c r="BF69" s="85">
        <v>24.5</v>
      </c>
      <c r="BG69" s="166"/>
      <c r="BH69" s="155"/>
      <c r="BI69" s="155"/>
      <c r="BK69" s="135"/>
      <c r="BL69" s="81" t="str">
        <f t="shared" si="17"/>
        <v>Brayden Van Ess</v>
      </c>
      <c r="BM69" s="81" t="s">
        <v>9</v>
      </c>
      <c r="BN69" s="108">
        <f t="shared" si="18"/>
        <v>41.857142857142854</v>
      </c>
      <c r="BO69" s="88">
        <f t="shared" si="14"/>
        <v>41.93030570065864</v>
      </c>
      <c r="BP69" s="105">
        <f t="shared" si="19"/>
        <v>38.25</v>
      </c>
      <c r="BQ69" s="138"/>
      <c r="BR69" s="138">
        <f t="shared" si="16"/>
      </c>
      <c r="BS69" s="141"/>
    </row>
    <row r="70" spans="1:71" ht="9.75" customHeight="1">
      <c r="A70" s="214"/>
      <c r="B70" s="215"/>
      <c r="C70" s="36" t="s">
        <v>91</v>
      </c>
      <c r="D70" s="37">
        <v>47</v>
      </c>
      <c r="E70" s="38">
        <f t="shared" si="4"/>
        <v>17</v>
      </c>
      <c r="F70" s="38"/>
      <c r="G70" s="219"/>
      <c r="H70" s="183"/>
      <c r="I70" s="189"/>
      <c r="J70" s="83"/>
      <c r="K70" s="214"/>
      <c r="L70" s="215"/>
      <c r="M70" s="50" t="str">
        <f t="shared" si="5"/>
        <v>Noah Hendrikse</v>
      </c>
      <c r="N70" s="37">
        <v>43</v>
      </c>
      <c r="O70" s="38">
        <f t="shared" si="6"/>
        <v>7</v>
      </c>
      <c r="P70" s="38"/>
      <c r="Q70" s="219"/>
      <c r="R70" s="183"/>
      <c r="S70" s="183"/>
      <c r="T70" s="56"/>
      <c r="U70" s="214"/>
      <c r="V70" s="215"/>
      <c r="W70" s="50" t="str">
        <f t="shared" si="0"/>
        <v>Noah Hendrikse</v>
      </c>
      <c r="X70" s="37"/>
      <c r="Y70" s="38">
        <f t="shared" si="7"/>
      </c>
      <c r="Z70" s="38"/>
      <c r="AA70" s="219"/>
      <c r="AB70" s="183"/>
      <c r="AC70" s="183"/>
      <c r="AD70" s="56"/>
      <c r="AE70" s="170"/>
      <c r="AF70" s="171"/>
      <c r="AG70" s="84" t="str">
        <f t="shared" si="1"/>
        <v>Noah Hendrikse</v>
      </c>
      <c r="AH70" s="85">
        <v>48</v>
      </c>
      <c r="AI70" s="86">
        <f t="shared" si="8"/>
        <v>35</v>
      </c>
      <c r="AJ70" s="86"/>
      <c r="AK70" s="198"/>
      <c r="AL70" s="155"/>
      <c r="AM70" s="155"/>
      <c r="AN70" s="56"/>
      <c r="AO70" s="170"/>
      <c r="AP70" s="171"/>
      <c r="AQ70" s="84" t="str">
        <f t="shared" si="2"/>
        <v>Noah Hendrikse</v>
      </c>
      <c r="AR70" s="85">
        <v>49</v>
      </c>
      <c r="AS70" s="86">
        <f t="shared" si="9"/>
        <v>38</v>
      </c>
      <c r="AT70" s="86"/>
      <c r="AU70" s="198"/>
      <c r="AV70" s="155"/>
      <c r="AW70" s="155"/>
      <c r="AX70" s="56"/>
      <c r="AY70" s="170"/>
      <c r="AZ70" s="171"/>
      <c r="BA70" s="84" t="str">
        <f t="shared" si="3"/>
        <v>Noah Hendrikse</v>
      </c>
      <c r="BB70" s="87">
        <v>52</v>
      </c>
      <c r="BC70" s="87">
        <v>41</v>
      </c>
      <c r="BD70" s="86">
        <v>93</v>
      </c>
      <c r="BE70" s="86">
        <f t="shared" si="11"/>
        <v>43</v>
      </c>
      <c r="BF70" s="85"/>
      <c r="BG70" s="166"/>
      <c r="BH70" s="155"/>
      <c r="BI70" s="155"/>
      <c r="BK70" s="135"/>
      <c r="BL70" s="81" t="str">
        <f t="shared" si="17"/>
        <v>Noah Hendrikse</v>
      </c>
      <c r="BM70" s="81" t="s">
        <v>9</v>
      </c>
      <c r="BN70" s="108">
        <f t="shared" si="18"/>
        <v>46.666666666666664</v>
      </c>
      <c r="BO70" s="88">
        <f t="shared" si="14"/>
        <v>46.077659777424486</v>
      </c>
      <c r="BP70" s="105">
        <f t="shared" si="19"/>
      </c>
      <c r="BQ70" s="138"/>
      <c r="BR70" s="138">
        <f t="shared" si="16"/>
      </c>
      <c r="BS70" s="141"/>
    </row>
    <row r="71" spans="1:71" ht="9.75" customHeight="1">
      <c r="A71" s="214"/>
      <c r="B71" s="215"/>
      <c r="C71" s="36" t="s">
        <v>92</v>
      </c>
      <c r="D71" s="37">
        <v>47</v>
      </c>
      <c r="E71" s="38">
        <f t="shared" si="4"/>
        <v>17</v>
      </c>
      <c r="F71" s="38"/>
      <c r="G71" s="219"/>
      <c r="H71" s="183"/>
      <c r="I71" s="189"/>
      <c r="J71" s="83"/>
      <c r="K71" s="214"/>
      <c r="L71" s="215"/>
      <c r="M71" s="50" t="str">
        <f t="shared" si="5"/>
        <v>Jacob Stecker</v>
      </c>
      <c r="N71" s="37">
        <v>48</v>
      </c>
      <c r="O71" s="38">
        <f t="shared" si="6"/>
        <v>20</v>
      </c>
      <c r="P71" s="38"/>
      <c r="Q71" s="219"/>
      <c r="R71" s="183"/>
      <c r="S71" s="183"/>
      <c r="T71" s="56"/>
      <c r="U71" s="214"/>
      <c r="V71" s="215"/>
      <c r="W71" s="50" t="str">
        <f t="shared" si="0"/>
        <v>Jacob Stecker</v>
      </c>
      <c r="X71" s="37">
        <v>41</v>
      </c>
      <c r="Y71" s="38">
        <f t="shared" si="7"/>
        <v>8</v>
      </c>
      <c r="Z71" s="38"/>
      <c r="AA71" s="219"/>
      <c r="AB71" s="183"/>
      <c r="AC71" s="183"/>
      <c r="AD71" s="56"/>
      <c r="AE71" s="170"/>
      <c r="AF71" s="171"/>
      <c r="AG71" s="84" t="str">
        <f t="shared" si="1"/>
        <v>Jacob Stecker</v>
      </c>
      <c r="AH71" s="85">
        <v>43</v>
      </c>
      <c r="AI71" s="86">
        <f t="shared" si="8"/>
        <v>17</v>
      </c>
      <c r="AJ71" s="86"/>
      <c r="AK71" s="198"/>
      <c r="AL71" s="155"/>
      <c r="AM71" s="155"/>
      <c r="AN71" s="56"/>
      <c r="AO71" s="170"/>
      <c r="AP71" s="171"/>
      <c r="AQ71" s="84" t="str">
        <f t="shared" si="2"/>
        <v>Jacob Stecker</v>
      </c>
      <c r="AR71" s="85">
        <v>48</v>
      </c>
      <c r="AS71" s="86">
        <f t="shared" si="9"/>
        <v>34</v>
      </c>
      <c r="AT71" s="86"/>
      <c r="AU71" s="198"/>
      <c r="AV71" s="155"/>
      <c r="AW71" s="155"/>
      <c r="AX71" s="56"/>
      <c r="AY71" s="170"/>
      <c r="AZ71" s="171"/>
      <c r="BA71" s="84" t="str">
        <f t="shared" si="3"/>
        <v>Jacob Stecker</v>
      </c>
      <c r="BB71" s="87">
        <v>45</v>
      </c>
      <c r="BC71" s="87">
        <v>47</v>
      </c>
      <c r="BD71" s="86">
        <v>92</v>
      </c>
      <c r="BE71" s="86">
        <f t="shared" si="11"/>
        <v>38</v>
      </c>
      <c r="BF71" s="85"/>
      <c r="BG71" s="166"/>
      <c r="BH71" s="155"/>
      <c r="BI71" s="155"/>
      <c r="BK71" s="135"/>
      <c r="BL71" s="81" t="str">
        <f t="shared" si="17"/>
        <v>Jacob Stecker</v>
      </c>
      <c r="BM71" s="81" t="s">
        <v>9</v>
      </c>
      <c r="BN71" s="108">
        <f t="shared" si="18"/>
        <v>45.57142857142857</v>
      </c>
      <c r="BO71" s="88">
        <f t="shared" si="14"/>
        <v>45.1332128094481</v>
      </c>
      <c r="BP71" s="105">
        <f t="shared" si="19"/>
      </c>
      <c r="BQ71" s="138"/>
      <c r="BR71" s="138">
        <f t="shared" si="16"/>
      </c>
      <c r="BS71" s="141"/>
    </row>
    <row r="72" spans="1:71" ht="9.75" customHeight="1">
      <c r="A72" s="214"/>
      <c r="B72" s="215"/>
      <c r="C72" s="36" t="s">
        <v>93</v>
      </c>
      <c r="D72" s="37">
        <v>49</v>
      </c>
      <c r="E72" s="38">
        <f t="shared" si="4"/>
        <v>23</v>
      </c>
      <c r="F72" s="38"/>
      <c r="G72" s="219"/>
      <c r="H72" s="183"/>
      <c r="I72" s="189"/>
      <c r="J72" s="83"/>
      <c r="K72" s="214"/>
      <c r="L72" s="215"/>
      <c r="M72" s="50" t="str">
        <f t="shared" si="5"/>
        <v>Michael Alsum</v>
      </c>
      <c r="N72" s="37"/>
      <c r="O72" s="38">
        <f t="shared" si="6"/>
      </c>
      <c r="P72" s="38"/>
      <c r="Q72" s="219"/>
      <c r="R72" s="183"/>
      <c r="S72" s="183"/>
      <c r="T72" s="56"/>
      <c r="U72" s="214"/>
      <c r="V72" s="215"/>
      <c r="W72" s="50" t="str">
        <f aca="true" t="shared" si="20" ref="W72:W135">IF(M72="","",M72)</f>
        <v>Michael Alsum</v>
      </c>
      <c r="X72" s="37"/>
      <c r="Y72" s="38">
        <f t="shared" si="7"/>
      </c>
      <c r="Z72" s="38"/>
      <c r="AA72" s="219"/>
      <c r="AB72" s="183"/>
      <c r="AC72" s="183"/>
      <c r="AD72" s="56"/>
      <c r="AE72" s="170"/>
      <c r="AF72" s="171"/>
      <c r="AG72" s="84" t="str">
        <f aca="true" t="shared" si="21" ref="AG72:AG135">IF(W72="","",W72)</f>
        <v>Michael Alsum</v>
      </c>
      <c r="AH72" s="85"/>
      <c r="AI72" s="86">
        <f t="shared" si="8"/>
      </c>
      <c r="AJ72" s="86"/>
      <c r="AK72" s="198"/>
      <c r="AL72" s="155"/>
      <c r="AM72" s="155"/>
      <c r="AN72" s="56"/>
      <c r="AO72" s="170"/>
      <c r="AP72" s="171"/>
      <c r="AQ72" s="84" t="str">
        <f aca="true" t="shared" si="22" ref="AQ72:AQ135">IF(AG72="","",AG72)</f>
        <v>Michael Alsum</v>
      </c>
      <c r="AR72" s="85">
        <v>53</v>
      </c>
      <c r="AS72" s="86">
        <f t="shared" si="9"/>
        <v>45</v>
      </c>
      <c r="AT72" s="86"/>
      <c r="AU72" s="198"/>
      <c r="AV72" s="155"/>
      <c r="AW72" s="155"/>
      <c r="AX72" s="56"/>
      <c r="AY72" s="170"/>
      <c r="AZ72" s="171"/>
      <c r="BA72" s="84" t="str">
        <f aca="true" t="shared" si="23" ref="BA72:BA135">IF(AQ72="","",AQ72)</f>
        <v>Michael Alsum</v>
      </c>
      <c r="BB72" s="87"/>
      <c r="BC72" s="87"/>
      <c r="BD72" s="86"/>
      <c r="BE72" s="86">
        <f t="shared" si="11"/>
      </c>
      <c r="BF72" s="85"/>
      <c r="BG72" s="166"/>
      <c r="BH72" s="155"/>
      <c r="BI72" s="155"/>
      <c r="BK72" s="135"/>
      <c r="BL72" s="81" t="str">
        <f t="shared" si="17"/>
        <v>Michael Alsum</v>
      </c>
      <c r="BM72" s="81" t="s">
        <v>9</v>
      </c>
      <c r="BN72" s="108">
        <f t="shared" si="18"/>
        <v>51</v>
      </c>
      <c r="BO72" s="88">
        <f t="shared" si="14"/>
        <v>49.81438473767886</v>
      </c>
      <c r="BP72" s="105">
        <f t="shared" si="19"/>
      </c>
      <c r="BQ72" s="138"/>
      <c r="BR72" s="138">
        <f aca="true" t="shared" si="24" ref="BR72:BR77">IF(BQ72="","",(BQ72-BY$4)*(113/BZ$4)*(0.96)+36)</f>
      </c>
      <c r="BS72" s="141"/>
    </row>
    <row r="73" spans="1:71" ht="9.75" customHeight="1">
      <c r="A73" s="214"/>
      <c r="B73" s="215"/>
      <c r="C73" s="36" t="s">
        <v>149</v>
      </c>
      <c r="D73" s="37"/>
      <c r="E73" s="38">
        <f>IF(D73="","",RANK(D73,D$8:D$77,1))</f>
      </c>
      <c r="F73" s="38"/>
      <c r="G73" s="219"/>
      <c r="H73" s="183"/>
      <c r="I73" s="189"/>
      <c r="J73" s="83"/>
      <c r="K73" s="214"/>
      <c r="L73" s="215"/>
      <c r="M73" s="50" t="str">
        <f aca="true" t="shared" si="25" ref="M73:M136">IF(C73="","",C73)</f>
        <v>Micah Chrisman</v>
      </c>
      <c r="N73" s="37"/>
      <c r="O73" s="38">
        <f>IF(N73="","",RANK(N73,N$8:N$77,1))</f>
      </c>
      <c r="P73" s="38"/>
      <c r="Q73" s="219"/>
      <c r="R73" s="183"/>
      <c r="S73" s="183"/>
      <c r="T73" s="56"/>
      <c r="U73" s="214"/>
      <c r="V73" s="215"/>
      <c r="W73" s="50" t="str">
        <f t="shared" si="20"/>
        <v>Micah Chrisman</v>
      </c>
      <c r="X73" s="37">
        <v>48</v>
      </c>
      <c r="Y73" s="38">
        <f>IF(X73="","",RANK(X73,X$8:X$77,1))</f>
        <v>22</v>
      </c>
      <c r="Z73" s="38"/>
      <c r="AA73" s="219"/>
      <c r="AB73" s="183"/>
      <c r="AC73" s="183"/>
      <c r="AD73" s="56"/>
      <c r="AE73" s="170"/>
      <c r="AF73" s="171"/>
      <c r="AG73" s="84" t="str">
        <f t="shared" si="21"/>
        <v>Micah Chrisman</v>
      </c>
      <c r="AH73" s="85">
        <v>42</v>
      </c>
      <c r="AI73" s="86">
        <f aca="true" t="shared" si="26" ref="AI73:AI136">IF(AH73="","",RANK(AH73,AH$8:AH$137,1))</f>
        <v>13</v>
      </c>
      <c r="AJ73" s="86">
        <v>1.5</v>
      </c>
      <c r="AK73" s="198"/>
      <c r="AL73" s="155"/>
      <c r="AM73" s="155"/>
      <c r="AN73" s="56"/>
      <c r="AO73" s="170"/>
      <c r="AP73" s="171"/>
      <c r="AQ73" s="84" t="str">
        <f t="shared" si="22"/>
        <v>Micah Chrisman</v>
      </c>
      <c r="AR73" s="85"/>
      <c r="AS73" s="86">
        <f aca="true" t="shared" si="27" ref="AS73:AS136">IF(AR73="","",RANK(AR73,AR$8:AR$137,1))</f>
      </c>
      <c r="AT73" s="86"/>
      <c r="AU73" s="198"/>
      <c r="AV73" s="155"/>
      <c r="AW73" s="155"/>
      <c r="AX73" s="56"/>
      <c r="AY73" s="170"/>
      <c r="AZ73" s="171"/>
      <c r="BA73" s="84" t="str">
        <f t="shared" si="23"/>
        <v>Micah Chrisman</v>
      </c>
      <c r="BB73" s="87"/>
      <c r="BC73" s="87"/>
      <c r="BD73" s="86"/>
      <c r="BE73" s="86">
        <f aca="true" t="shared" si="28" ref="BE73:BE136">IF(BD73="","",RANK(BD73,BD$8:BD$137,1))</f>
      </c>
      <c r="BF73" s="85"/>
      <c r="BG73" s="166"/>
      <c r="BH73" s="155"/>
      <c r="BI73" s="155"/>
      <c r="BK73" s="135"/>
      <c r="BL73" s="81" t="str">
        <f t="shared" si="17"/>
        <v>Micah Chrisman</v>
      </c>
      <c r="BM73" s="81" t="s">
        <v>9</v>
      </c>
      <c r="BN73" s="108">
        <f t="shared" si="18"/>
        <v>45</v>
      </c>
      <c r="BO73" s="88">
        <f>IF(BN73="","",(BN73-BV$4)*(113/BW$4)*(0.96)+36)</f>
        <v>44.640457869634346</v>
      </c>
      <c r="BP73" s="105">
        <f t="shared" si="19"/>
        <v>1.5</v>
      </c>
      <c r="BQ73" s="138"/>
      <c r="BR73" s="138">
        <f t="shared" si="24"/>
      </c>
      <c r="BS73" s="141"/>
    </row>
    <row r="74" spans="1:71" ht="9.75" customHeight="1">
      <c r="A74" s="214"/>
      <c r="B74" s="215"/>
      <c r="C74" s="36" t="s">
        <v>151</v>
      </c>
      <c r="D74" s="37"/>
      <c r="E74" s="38">
        <f>IF(D74="","",RANK(D74,D$8:D$77,1))</f>
      </c>
      <c r="F74" s="38"/>
      <c r="G74" s="219"/>
      <c r="H74" s="183"/>
      <c r="I74" s="189"/>
      <c r="J74" s="83"/>
      <c r="K74" s="214"/>
      <c r="L74" s="215"/>
      <c r="M74" s="50" t="str">
        <f t="shared" si="25"/>
        <v>Zach Hendrikse</v>
      </c>
      <c r="N74" s="37">
        <v>65</v>
      </c>
      <c r="O74" s="38">
        <f>IF(N74="","",RANK(N74,N$8:N$77,1))</f>
        <v>35</v>
      </c>
      <c r="P74" s="38"/>
      <c r="Q74" s="219"/>
      <c r="R74" s="183"/>
      <c r="S74" s="183"/>
      <c r="T74" s="56"/>
      <c r="U74" s="214"/>
      <c r="V74" s="215"/>
      <c r="W74" s="50" t="str">
        <f t="shared" si="20"/>
        <v>Zach Hendrikse</v>
      </c>
      <c r="X74" s="37"/>
      <c r="Y74" s="38">
        <f>IF(X74="","",RANK(X74,X$8:X$77,1))</f>
      </c>
      <c r="Z74" s="38"/>
      <c r="AA74" s="219"/>
      <c r="AB74" s="183"/>
      <c r="AC74" s="183"/>
      <c r="AD74" s="56"/>
      <c r="AE74" s="170"/>
      <c r="AF74" s="171"/>
      <c r="AG74" s="84" t="str">
        <f t="shared" si="21"/>
        <v>Zach Hendrikse</v>
      </c>
      <c r="AH74" s="85"/>
      <c r="AI74" s="86">
        <f t="shared" si="26"/>
      </c>
      <c r="AJ74" s="86"/>
      <c r="AK74" s="198"/>
      <c r="AL74" s="155"/>
      <c r="AM74" s="155"/>
      <c r="AN74" s="56"/>
      <c r="AO74" s="170"/>
      <c r="AP74" s="171"/>
      <c r="AQ74" s="84" t="str">
        <f t="shared" si="22"/>
        <v>Zach Hendrikse</v>
      </c>
      <c r="AR74" s="85"/>
      <c r="AS74" s="86">
        <f t="shared" si="27"/>
      </c>
      <c r="AT74" s="86"/>
      <c r="AU74" s="198"/>
      <c r="AV74" s="155"/>
      <c r="AW74" s="155"/>
      <c r="AX74" s="56"/>
      <c r="AY74" s="170"/>
      <c r="AZ74" s="171"/>
      <c r="BA74" s="84" t="str">
        <f t="shared" si="23"/>
        <v>Zach Hendrikse</v>
      </c>
      <c r="BB74" s="87"/>
      <c r="BC74" s="87"/>
      <c r="BD74" s="86"/>
      <c r="BE74" s="86">
        <f t="shared" si="28"/>
      </c>
      <c r="BF74" s="85"/>
      <c r="BG74" s="166"/>
      <c r="BH74" s="155"/>
      <c r="BI74" s="155"/>
      <c r="BK74" s="135"/>
      <c r="BL74" s="81" t="str">
        <f t="shared" si="17"/>
        <v>Zach Hendrikse</v>
      </c>
      <c r="BM74" s="81" t="s">
        <v>9</v>
      </c>
      <c r="BN74" s="108">
        <f t="shared" si="18"/>
        <v>65</v>
      </c>
      <c r="BO74" s="88">
        <f>IF(BN74="","",(BN74-BV$4)*(113/BW$4)*(0.96)+36)</f>
        <v>61.886880763116054</v>
      </c>
      <c r="BP74" s="105">
        <f t="shared" si="19"/>
      </c>
      <c r="BQ74" s="138"/>
      <c r="BR74" s="138">
        <f t="shared" si="24"/>
      </c>
      <c r="BS74" s="141"/>
    </row>
    <row r="75" spans="1:71" ht="9.75" customHeight="1">
      <c r="A75" s="214"/>
      <c r="B75" s="215"/>
      <c r="C75" s="36" t="s">
        <v>166</v>
      </c>
      <c r="D75" s="37"/>
      <c r="E75" s="38">
        <f>IF(D75="","",RANK(D75,D$8:D$77,1))</f>
      </c>
      <c r="F75" s="38"/>
      <c r="G75" s="219"/>
      <c r="H75" s="183"/>
      <c r="I75" s="189"/>
      <c r="J75" s="83"/>
      <c r="K75" s="214"/>
      <c r="L75" s="215"/>
      <c r="M75" s="50" t="str">
        <f t="shared" si="25"/>
        <v>Sawyer Mentink</v>
      </c>
      <c r="N75" s="37"/>
      <c r="O75" s="38">
        <f>IF(N75="","",RANK(N75,N$8:N$77,1))</f>
      </c>
      <c r="P75" s="38"/>
      <c r="Q75" s="219"/>
      <c r="R75" s="183"/>
      <c r="S75" s="183"/>
      <c r="T75" s="56"/>
      <c r="U75" s="214"/>
      <c r="V75" s="215"/>
      <c r="W75" s="50" t="str">
        <f t="shared" si="20"/>
        <v>Sawyer Mentink</v>
      </c>
      <c r="X75" s="37">
        <v>52</v>
      </c>
      <c r="Y75" s="38">
        <f>IF(X75="","",RANK(X75,X$8:X$77,1))</f>
        <v>30</v>
      </c>
      <c r="Z75" s="38"/>
      <c r="AA75" s="219"/>
      <c r="AB75" s="183"/>
      <c r="AC75" s="183"/>
      <c r="AD75" s="56"/>
      <c r="AE75" s="170"/>
      <c r="AF75" s="171"/>
      <c r="AG75" s="84" t="str">
        <f t="shared" si="21"/>
        <v>Sawyer Mentink</v>
      </c>
      <c r="AH75" s="85"/>
      <c r="AI75" s="86">
        <f t="shared" si="26"/>
      </c>
      <c r="AJ75" s="86"/>
      <c r="AK75" s="198"/>
      <c r="AL75" s="155"/>
      <c r="AM75" s="155"/>
      <c r="AN75" s="56"/>
      <c r="AO75" s="170"/>
      <c r="AP75" s="171"/>
      <c r="AQ75" s="84" t="str">
        <f t="shared" si="22"/>
        <v>Sawyer Mentink</v>
      </c>
      <c r="AR75" s="85"/>
      <c r="AS75" s="86">
        <f t="shared" si="27"/>
      </c>
      <c r="AT75" s="86"/>
      <c r="AU75" s="198"/>
      <c r="AV75" s="155"/>
      <c r="AW75" s="155"/>
      <c r="AX75" s="56"/>
      <c r="AY75" s="170"/>
      <c r="AZ75" s="171"/>
      <c r="BA75" s="84" t="str">
        <f t="shared" si="23"/>
        <v>Sawyer Mentink</v>
      </c>
      <c r="BB75" s="87">
        <v>44</v>
      </c>
      <c r="BC75" s="87">
        <v>48</v>
      </c>
      <c r="BD75" s="86">
        <v>92</v>
      </c>
      <c r="BE75" s="86">
        <f t="shared" si="28"/>
        <v>38</v>
      </c>
      <c r="BF75" s="85"/>
      <c r="BG75" s="166"/>
      <c r="BH75" s="155"/>
      <c r="BI75" s="155"/>
      <c r="BK75" s="135"/>
      <c r="BL75" s="81" t="str">
        <f t="shared" si="17"/>
        <v>Sawyer Mentink</v>
      </c>
      <c r="BM75" s="81" t="s">
        <v>9</v>
      </c>
      <c r="BN75" s="108">
        <f t="shared" si="18"/>
        <v>48</v>
      </c>
      <c r="BO75" s="88">
        <f>IF(BN75="","",(BN75-BV$4)*(113/BW$4)*(0.96)+36)</f>
        <v>47.2274213036566</v>
      </c>
      <c r="BP75" s="105">
        <f t="shared" si="19"/>
      </c>
      <c r="BQ75" s="138"/>
      <c r="BR75" s="138">
        <f t="shared" si="24"/>
      </c>
      <c r="BS75" s="141"/>
    </row>
    <row r="76" spans="1:71" ht="9.75" customHeight="1">
      <c r="A76" s="214"/>
      <c r="B76" s="215"/>
      <c r="C76" s="36"/>
      <c r="D76" s="37"/>
      <c r="E76" s="38">
        <f>IF(D76="","",RANK(D76,D$8:D$77,1))</f>
      </c>
      <c r="F76" s="38"/>
      <c r="G76" s="219"/>
      <c r="H76" s="183"/>
      <c r="I76" s="189"/>
      <c r="J76" s="83"/>
      <c r="K76" s="214"/>
      <c r="L76" s="215"/>
      <c r="M76" s="50">
        <f t="shared" si="25"/>
      </c>
      <c r="N76" s="37"/>
      <c r="O76" s="38">
        <f>IF(N76="","",RANK(N76,N$8:N$77,1))</f>
      </c>
      <c r="P76" s="38"/>
      <c r="Q76" s="219"/>
      <c r="R76" s="183"/>
      <c r="S76" s="183"/>
      <c r="T76" s="56"/>
      <c r="U76" s="214"/>
      <c r="V76" s="215"/>
      <c r="W76" s="50">
        <f t="shared" si="20"/>
      </c>
      <c r="X76" s="37"/>
      <c r="Y76" s="38">
        <f>IF(X76="","",RANK(X76,X$8:X$77,1))</f>
      </c>
      <c r="Z76" s="38"/>
      <c r="AA76" s="219"/>
      <c r="AB76" s="183"/>
      <c r="AC76" s="183"/>
      <c r="AD76" s="56"/>
      <c r="AE76" s="170"/>
      <c r="AF76" s="171"/>
      <c r="AG76" s="84">
        <f t="shared" si="21"/>
      </c>
      <c r="AH76" s="85"/>
      <c r="AI76" s="86">
        <f t="shared" si="26"/>
      </c>
      <c r="AJ76" s="86"/>
      <c r="AK76" s="198"/>
      <c r="AL76" s="155"/>
      <c r="AM76" s="155"/>
      <c r="AN76" s="56"/>
      <c r="AO76" s="170"/>
      <c r="AP76" s="171"/>
      <c r="AQ76" s="84">
        <f t="shared" si="22"/>
      </c>
      <c r="AR76" s="85"/>
      <c r="AS76" s="86">
        <f t="shared" si="27"/>
      </c>
      <c r="AT76" s="86"/>
      <c r="AU76" s="198"/>
      <c r="AV76" s="155"/>
      <c r="AW76" s="155"/>
      <c r="AX76" s="56"/>
      <c r="AY76" s="170"/>
      <c r="AZ76" s="171"/>
      <c r="BA76" s="84">
        <f t="shared" si="23"/>
      </c>
      <c r="BB76" s="87"/>
      <c r="BC76" s="87"/>
      <c r="BD76" s="86"/>
      <c r="BE76" s="86">
        <f t="shared" si="28"/>
      </c>
      <c r="BF76" s="85"/>
      <c r="BG76" s="166"/>
      <c r="BH76" s="155"/>
      <c r="BI76" s="155"/>
      <c r="BK76" s="135"/>
      <c r="BL76" s="81">
        <f t="shared" si="17"/>
      </c>
      <c r="BM76" s="81" t="s">
        <v>9</v>
      </c>
      <c r="BN76" s="108">
        <f t="shared" si="18"/>
      </c>
      <c r="BO76" s="88">
        <f>IF(BN76="","",(BN76-BV$4)*(113/BW$4)*(0.96)+36)</f>
      </c>
      <c r="BP76" s="105">
        <f t="shared" si="19"/>
      </c>
      <c r="BQ76" s="138"/>
      <c r="BR76" s="138">
        <f t="shared" si="24"/>
      </c>
      <c r="BS76" s="141"/>
    </row>
    <row r="77" spans="1:71" ht="10.5" customHeight="1" thickBot="1">
      <c r="A77" s="216"/>
      <c r="B77" s="217"/>
      <c r="C77" s="39"/>
      <c r="D77" s="40"/>
      <c r="E77" s="41">
        <f>IF(D77="","",RANK(D77,D$8:D$77,1))</f>
      </c>
      <c r="F77" s="41"/>
      <c r="G77" s="220"/>
      <c r="H77" s="184"/>
      <c r="I77" s="190"/>
      <c r="J77" s="98"/>
      <c r="K77" s="216"/>
      <c r="L77" s="217"/>
      <c r="M77" s="51">
        <f t="shared" si="25"/>
      </c>
      <c r="N77" s="40"/>
      <c r="O77" s="41">
        <f>IF(N77="","",RANK(N77,N$8:N$77,1))</f>
      </c>
      <c r="P77" s="41"/>
      <c r="Q77" s="220"/>
      <c r="R77" s="184"/>
      <c r="S77" s="184"/>
      <c r="T77" s="56"/>
      <c r="U77" s="216"/>
      <c r="V77" s="217"/>
      <c r="W77" s="51">
        <f t="shared" si="20"/>
      </c>
      <c r="X77" s="40"/>
      <c r="Y77" s="41">
        <f>IF(X77="","",RANK(X77,X$8:X$77,1))</f>
      </c>
      <c r="Z77" s="41"/>
      <c r="AA77" s="220"/>
      <c r="AB77" s="184"/>
      <c r="AC77" s="184"/>
      <c r="AD77" s="56"/>
      <c r="AE77" s="172"/>
      <c r="AF77" s="173"/>
      <c r="AG77" s="89">
        <f t="shared" si="21"/>
      </c>
      <c r="AH77" s="90"/>
      <c r="AI77" s="91">
        <f t="shared" si="26"/>
      </c>
      <c r="AJ77" s="91"/>
      <c r="AK77" s="199"/>
      <c r="AL77" s="156"/>
      <c r="AM77" s="156"/>
      <c r="AN77" s="56"/>
      <c r="AO77" s="172"/>
      <c r="AP77" s="173"/>
      <c r="AQ77" s="89">
        <f t="shared" si="22"/>
      </c>
      <c r="AR77" s="90"/>
      <c r="AS77" s="91">
        <f t="shared" si="27"/>
      </c>
      <c r="AT77" s="91"/>
      <c r="AU77" s="199"/>
      <c r="AV77" s="156"/>
      <c r="AW77" s="156"/>
      <c r="AX77" s="56"/>
      <c r="AY77" s="172"/>
      <c r="AZ77" s="173"/>
      <c r="BA77" s="89">
        <f t="shared" si="23"/>
      </c>
      <c r="BB77" s="92"/>
      <c r="BC77" s="92"/>
      <c r="BD77" s="91"/>
      <c r="BE77" s="91">
        <f t="shared" si="28"/>
      </c>
      <c r="BF77" s="90"/>
      <c r="BG77" s="167"/>
      <c r="BH77" s="156"/>
      <c r="BI77" s="156"/>
      <c r="BK77" s="136"/>
      <c r="BL77" s="93">
        <f t="shared" si="17"/>
      </c>
      <c r="BM77" s="93" t="s">
        <v>9</v>
      </c>
      <c r="BN77" s="109">
        <f t="shared" si="18"/>
      </c>
      <c r="BO77" s="94">
        <f>IF(BN77="","",(BN77-BV$4)*(113/BW$4)*(0.96)+36)</f>
      </c>
      <c r="BP77" s="106">
        <f t="shared" si="19"/>
      </c>
      <c r="BQ77" s="139"/>
      <c r="BR77" s="139">
        <f t="shared" si="24"/>
      </c>
      <c r="BS77" s="142"/>
    </row>
    <row r="78" spans="1:71" ht="9.75" customHeight="1">
      <c r="A78" s="205" t="s">
        <v>22</v>
      </c>
      <c r="B78" s="206" t="s">
        <v>22</v>
      </c>
      <c r="C78" s="42" t="s">
        <v>101</v>
      </c>
      <c r="D78" s="43">
        <v>49</v>
      </c>
      <c r="E78" s="44">
        <f>IF(D78="","",RANK(D78,D$78:D$137,1))</f>
        <v>13</v>
      </c>
      <c r="F78" s="44"/>
      <c r="G78" s="211">
        <f>IF(SUM(D78:D87)=0,"",(SUM(D78:D87)-MAX(D78:D87)))</f>
        <v>184</v>
      </c>
      <c r="H78" s="179">
        <f>IF(G78="","",RANK(G78,G$78:G$137,1))</f>
        <v>3</v>
      </c>
      <c r="I78" s="185">
        <v>3</v>
      </c>
      <c r="J78" s="99"/>
      <c r="K78" s="203" t="s">
        <v>22</v>
      </c>
      <c r="L78" s="204" t="s">
        <v>22</v>
      </c>
      <c r="M78" s="53" t="str">
        <f t="shared" si="25"/>
        <v>Max Ward</v>
      </c>
      <c r="N78" s="43">
        <v>41</v>
      </c>
      <c r="O78" s="44">
        <f>IF(N78="","",RANK(N78,N$78:N$137,1))</f>
        <v>4</v>
      </c>
      <c r="P78" s="44">
        <v>1.5</v>
      </c>
      <c r="Q78" s="211">
        <f>IF(SUM(N78:N87)=0,"",(SUM(N78:N87)-MAX(N78:N87)))</f>
        <v>168</v>
      </c>
      <c r="R78" s="179">
        <f>IF(Q78="","",RANK(Q78,Q$78:Q$137,1))</f>
        <v>1</v>
      </c>
      <c r="S78" s="179">
        <v>5</v>
      </c>
      <c r="T78" s="99"/>
      <c r="U78" s="203" t="s">
        <v>22</v>
      </c>
      <c r="V78" s="204" t="s">
        <v>22</v>
      </c>
      <c r="W78" s="53" t="str">
        <f t="shared" si="20"/>
        <v>Max Ward</v>
      </c>
      <c r="X78" s="43">
        <v>44</v>
      </c>
      <c r="Y78" s="44">
        <f>IF(X78="","",RANK(X78,X$78:X$137,1))</f>
        <v>9</v>
      </c>
      <c r="Z78" s="44"/>
      <c r="AA78" s="211">
        <f>IF(SUM(X78:X87)=0,"",(SUM(X78:X87)-MAX(X78:X87)))</f>
        <v>182</v>
      </c>
      <c r="AB78" s="179">
        <f>IF(AA78="","",RANK(AA78,AA$78:AA$137,1))</f>
        <v>3</v>
      </c>
      <c r="AC78" s="179">
        <v>3</v>
      </c>
      <c r="AD78" s="56"/>
      <c r="AE78" s="168" t="s">
        <v>22</v>
      </c>
      <c r="AF78" s="169" t="s">
        <v>22</v>
      </c>
      <c r="AG78" s="79" t="str">
        <f t="shared" si="21"/>
        <v>Max Ward</v>
      </c>
      <c r="AH78" s="77">
        <v>44</v>
      </c>
      <c r="AI78" s="78">
        <f t="shared" si="26"/>
        <v>21</v>
      </c>
      <c r="AJ78" s="78"/>
      <c r="AK78" s="197">
        <f>IF(SUM(AH78:AH87)=0,"",(SUM(AH78:AH87)-MAX(AH78:AH87)))</f>
        <v>185</v>
      </c>
      <c r="AL78" s="154">
        <f>IF(AK78="","",RANK(AK78,AK$8:AK$137,1))</f>
        <v>8</v>
      </c>
      <c r="AM78" s="154">
        <v>4.5</v>
      </c>
      <c r="AN78" s="56"/>
      <c r="AO78" s="168" t="s">
        <v>22</v>
      </c>
      <c r="AP78" s="169" t="s">
        <v>22</v>
      </c>
      <c r="AQ78" s="79" t="str">
        <f t="shared" si="22"/>
        <v>Max Ward</v>
      </c>
      <c r="AR78" s="95">
        <v>46</v>
      </c>
      <c r="AS78" s="78">
        <f t="shared" si="27"/>
        <v>31</v>
      </c>
      <c r="AT78" s="78"/>
      <c r="AU78" s="197">
        <f>IF(SUM(AR78:AR87)=0,"",(SUM(AR78:AR87)-MAX(AR78:AR87)))</f>
        <v>176</v>
      </c>
      <c r="AV78" s="154">
        <f>IF(AU78="","",RANK(AU78,AU$8:AU$137,1))</f>
        <v>5</v>
      </c>
      <c r="AW78" s="154">
        <v>8</v>
      </c>
      <c r="AX78" s="56"/>
      <c r="AY78" s="168" t="s">
        <v>22</v>
      </c>
      <c r="AZ78" s="169" t="s">
        <v>22</v>
      </c>
      <c r="BA78" s="79" t="str">
        <f t="shared" si="23"/>
        <v>Max Ward</v>
      </c>
      <c r="BB78" s="80">
        <v>43</v>
      </c>
      <c r="BC78" s="80">
        <v>44</v>
      </c>
      <c r="BD78" s="78">
        <v>87</v>
      </c>
      <c r="BE78" s="78">
        <f t="shared" si="28"/>
        <v>23</v>
      </c>
      <c r="BF78" s="95">
        <v>5</v>
      </c>
      <c r="BG78" s="166">
        <f>IF(SUM(BD78:BD87)=0,"",(SUM(BD78:BD87)-MAX(BD78:BD87)))</f>
        <v>337</v>
      </c>
      <c r="BH78" s="154">
        <f>IF(BG78="","",RANK(BG78,BG$8:BG$137,1))</f>
        <v>5</v>
      </c>
      <c r="BI78" s="154">
        <v>16</v>
      </c>
      <c r="BK78" s="134" t="str">
        <f>A78</f>
        <v>ELKHART LAKE / GLENBUELAH</v>
      </c>
      <c r="BL78" s="81" t="str">
        <f t="shared" si="17"/>
        <v>Max Ward</v>
      </c>
      <c r="BM78" s="81" t="s">
        <v>4</v>
      </c>
      <c r="BN78" s="107">
        <f t="shared" si="18"/>
        <v>44.42857142857143</v>
      </c>
      <c r="BO78" s="82">
        <f>IF(BN78="","",(BN78-BV$5)*(113/BW$5)*(0.96)+36)</f>
        <v>44.69320781360321</v>
      </c>
      <c r="BP78" s="104">
        <f t="shared" si="19"/>
        <v>6.5</v>
      </c>
      <c r="BQ78" s="137">
        <f>IF(G78="","",((G78+Q78+AA78+AK78+AU78+BG78)/7))</f>
        <v>176</v>
      </c>
      <c r="BR78" s="137">
        <f>IF(BQ78=0,"",(BQ78-BZ$5)*(113/CA$5)*(0.96)+144)</f>
        <v>177.2409884678748</v>
      </c>
      <c r="BS78" s="140">
        <f>(I78+S78+AC78+AM78+AW78+BI78)</f>
        <v>39.5</v>
      </c>
    </row>
    <row r="79" spans="1:71" ht="9.75" customHeight="1">
      <c r="A79" s="205"/>
      <c r="B79" s="206"/>
      <c r="C79" s="36" t="s">
        <v>102</v>
      </c>
      <c r="D79" s="45">
        <v>42</v>
      </c>
      <c r="E79" s="46">
        <f aca="true" t="shared" si="29" ref="E79:E137">IF(D79="","",RANK(D79,D$78:D$137,1))</f>
        <v>3</v>
      </c>
      <c r="F79" s="46">
        <v>1.5</v>
      </c>
      <c r="G79" s="209"/>
      <c r="H79" s="180"/>
      <c r="I79" s="186"/>
      <c r="J79" s="99"/>
      <c r="K79" s="205"/>
      <c r="L79" s="206"/>
      <c r="M79" s="54" t="str">
        <f t="shared" si="25"/>
        <v>Brennen Cain</v>
      </c>
      <c r="N79" s="45">
        <v>40</v>
      </c>
      <c r="O79" s="46">
        <f aca="true" t="shared" si="30" ref="O79:O137">IF(N79="","",RANK(N79,N$78:N$137,1))</f>
        <v>2</v>
      </c>
      <c r="P79" s="46">
        <v>3.5</v>
      </c>
      <c r="Q79" s="209"/>
      <c r="R79" s="180"/>
      <c r="S79" s="180"/>
      <c r="T79" s="99"/>
      <c r="U79" s="205"/>
      <c r="V79" s="206"/>
      <c r="W79" s="54" t="str">
        <f t="shared" si="20"/>
        <v>Brennen Cain</v>
      </c>
      <c r="X79" s="45"/>
      <c r="Y79" s="46">
        <f aca="true" t="shared" si="31" ref="Y79:Y137">IF(X79="","",RANK(X79,X$78:X$137,1))</f>
      </c>
      <c r="Z79" s="46"/>
      <c r="AA79" s="209"/>
      <c r="AB79" s="180"/>
      <c r="AC79" s="180"/>
      <c r="AD79" s="56"/>
      <c r="AE79" s="170"/>
      <c r="AF79" s="171"/>
      <c r="AG79" s="84" t="str">
        <f t="shared" si="21"/>
        <v>Brennen Cain</v>
      </c>
      <c r="AH79" s="85"/>
      <c r="AI79" s="86">
        <f t="shared" si="26"/>
      </c>
      <c r="AJ79" s="86"/>
      <c r="AK79" s="198"/>
      <c r="AL79" s="155"/>
      <c r="AM79" s="155"/>
      <c r="AN79" s="56"/>
      <c r="AO79" s="170"/>
      <c r="AP79" s="171"/>
      <c r="AQ79" s="84" t="str">
        <f t="shared" si="22"/>
        <v>Brennen Cain</v>
      </c>
      <c r="AR79" s="85">
        <v>42</v>
      </c>
      <c r="AS79" s="86">
        <f t="shared" si="27"/>
        <v>10</v>
      </c>
      <c r="AT79" s="86">
        <v>4</v>
      </c>
      <c r="AU79" s="198"/>
      <c r="AV79" s="155"/>
      <c r="AW79" s="155"/>
      <c r="AX79" s="56"/>
      <c r="AY79" s="170"/>
      <c r="AZ79" s="171"/>
      <c r="BA79" s="84" t="str">
        <f t="shared" si="23"/>
        <v>Brennen Cain</v>
      </c>
      <c r="BB79" s="87">
        <v>42</v>
      </c>
      <c r="BC79" s="87">
        <v>43</v>
      </c>
      <c r="BD79" s="86">
        <v>85</v>
      </c>
      <c r="BE79" s="86">
        <f t="shared" si="28"/>
        <v>18</v>
      </c>
      <c r="BF79" s="85">
        <v>11.5</v>
      </c>
      <c r="BG79" s="166"/>
      <c r="BH79" s="155"/>
      <c r="BI79" s="155"/>
      <c r="BK79" s="135"/>
      <c r="BL79" s="81" t="str">
        <f t="shared" si="17"/>
        <v>Brennen Cain</v>
      </c>
      <c r="BM79" s="81" t="s">
        <v>4</v>
      </c>
      <c r="BN79" s="108">
        <f t="shared" si="18"/>
        <v>41.8</v>
      </c>
      <c r="BO79" s="88">
        <f aca="true" t="shared" si="32" ref="BO79:BO137">IF(BN79="","",(BN79-BV$5)*(113/BW$5)*(0.96)+36)</f>
        <v>42.344382207578256</v>
      </c>
      <c r="BP79" s="105">
        <f t="shared" si="19"/>
        <v>20.5</v>
      </c>
      <c r="BQ79" s="138"/>
      <c r="BR79" s="138">
        <f aca="true" t="shared" si="33" ref="BR79:BR137">IF(BQ79="","",(BQ79-BY$4)*(113/BZ$4)*(0.96)+36)</f>
      </c>
      <c r="BS79" s="141"/>
    </row>
    <row r="80" spans="1:71" ht="9.75" customHeight="1">
      <c r="A80" s="205"/>
      <c r="B80" s="206"/>
      <c r="C80" s="36" t="s">
        <v>103</v>
      </c>
      <c r="D80" s="45">
        <v>43</v>
      </c>
      <c r="E80" s="46">
        <f t="shared" si="29"/>
        <v>7</v>
      </c>
      <c r="F80" s="46"/>
      <c r="G80" s="209"/>
      <c r="H80" s="180"/>
      <c r="I80" s="186"/>
      <c r="J80" s="99"/>
      <c r="K80" s="205"/>
      <c r="L80" s="206"/>
      <c r="M80" s="54" t="str">
        <f t="shared" si="25"/>
        <v>Dante Miller</v>
      </c>
      <c r="N80" s="45">
        <v>43</v>
      </c>
      <c r="O80" s="46">
        <f t="shared" si="30"/>
        <v>6</v>
      </c>
      <c r="P80" s="46"/>
      <c r="Q80" s="209"/>
      <c r="R80" s="180"/>
      <c r="S80" s="180"/>
      <c r="T80" s="99"/>
      <c r="U80" s="205"/>
      <c r="V80" s="206"/>
      <c r="W80" s="54" t="str">
        <f t="shared" si="20"/>
        <v>Dante Miller</v>
      </c>
      <c r="X80" s="45">
        <v>48</v>
      </c>
      <c r="Y80" s="46">
        <f t="shared" si="31"/>
        <v>17</v>
      </c>
      <c r="Z80" s="46"/>
      <c r="AA80" s="209"/>
      <c r="AB80" s="180"/>
      <c r="AC80" s="180"/>
      <c r="AD80" s="56"/>
      <c r="AE80" s="170"/>
      <c r="AF80" s="171"/>
      <c r="AG80" s="84" t="str">
        <f t="shared" si="21"/>
        <v>Dante Miller</v>
      </c>
      <c r="AH80" s="85"/>
      <c r="AI80" s="86">
        <f t="shared" si="26"/>
      </c>
      <c r="AJ80" s="86"/>
      <c r="AK80" s="198"/>
      <c r="AL80" s="155"/>
      <c r="AM80" s="155"/>
      <c r="AN80" s="56"/>
      <c r="AO80" s="170"/>
      <c r="AP80" s="171"/>
      <c r="AQ80" s="84" t="str">
        <f t="shared" si="22"/>
        <v>Dante Miller</v>
      </c>
      <c r="AR80" s="85">
        <v>45</v>
      </c>
      <c r="AS80" s="86">
        <f t="shared" si="27"/>
        <v>26</v>
      </c>
      <c r="AT80" s="86"/>
      <c r="AU80" s="198"/>
      <c r="AV80" s="155"/>
      <c r="AW80" s="155"/>
      <c r="AX80" s="56"/>
      <c r="AY80" s="170"/>
      <c r="AZ80" s="171"/>
      <c r="BA80" s="84" t="str">
        <f t="shared" si="23"/>
        <v>Dante Miller</v>
      </c>
      <c r="BB80" s="87">
        <v>41</v>
      </c>
      <c r="BC80" s="87">
        <v>41</v>
      </c>
      <c r="BD80" s="86">
        <v>82</v>
      </c>
      <c r="BE80" s="86">
        <f t="shared" si="28"/>
        <v>9</v>
      </c>
      <c r="BF80" s="85">
        <v>20.5</v>
      </c>
      <c r="BG80" s="166"/>
      <c r="BH80" s="155"/>
      <c r="BI80" s="155"/>
      <c r="BK80" s="135"/>
      <c r="BL80" s="81" t="str">
        <f t="shared" si="17"/>
        <v>Dante Miller</v>
      </c>
      <c r="BM80" s="81" t="s">
        <v>4</v>
      </c>
      <c r="BN80" s="108">
        <f t="shared" si="18"/>
        <v>43.5</v>
      </c>
      <c r="BO80" s="88">
        <f t="shared" si="32"/>
        <v>43.86345963756178</v>
      </c>
      <c r="BP80" s="105">
        <f t="shared" si="19"/>
        <v>20.5</v>
      </c>
      <c r="BQ80" s="138"/>
      <c r="BR80" s="138">
        <f t="shared" si="33"/>
      </c>
      <c r="BS80" s="141"/>
    </row>
    <row r="81" spans="1:71" ht="9.75" customHeight="1">
      <c r="A81" s="205"/>
      <c r="B81" s="206"/>
      <c r="C81" s="36" t="s">
        <v>104</v>
      </c>
      <c r="D81" s="45">
        <v>50</v>
      </c>
      <c r="E81" s="46">
        <f t="shared" si="29"/>
        <v>17</v>
      </c>
      <c r="F81" s="46"/>
      <c r="G81" s="209"/>
      <c r="H81" s="180"/>
      <c r="I81" s="186"/>
      <c r="J81" s="99"/>
      <c r="K81" s="205"/>
      <c r="L81" s="206"/>
      <c r="M81" s="54" t="str">
        <f t="shared" si="25"/>
        <v>Sam Lutzke</v>
      </c>
      <c r="N81" s="45">
        <v>44</v>
      </c>
      <c r="O81" s="46">
        <f t="shared" si="30"/>
        <v>7</v>
      </c>
      <c r="P81" s="46"/>
      <c r="Q81" s="209"/>
      <c r="R81" s="180"/>
      <c r="S81" s="180"/>
      <c r="T81" s="99"/>
      <c r="U81" s="205"/>
      <c r="V81" s="206"/>
      <c r="W81" s="54" t="str">
        <f t="shared" si="20"/>
        <v>Sam Lutzke</v>
      </c>
      <c r="X81" s="45">
        <v>47</v>
      </c>
      <c r="Y81" s="46">
        <f t="shared" si="31"/>
        <v>14</v>
      </c>
      <c r="Z81" s="46"/>
      <c r="AA81" s="209"/>
      <c r="AB81" s="180"/>
      <c r="AC81" s="180"/>
      <c r="AD81" s="56"/>
      <c r="AE81" s="170"/>
      <c r="AF81" s="171"/>
      <c r="AG81" s="84" t="str">
        <f t="shared" si="21"/>
        <v>Sam Lutzke</v>
      </c>
      <c r="AH81" s="85">
        <v>47</v>
      </c>
      <c r="AI81" s="86">
        <f t="shared" si="26"/>
        <v>33</v>
      </c>
      <c r="AJ81" s="86"/>
      <c r="AK81" s="198"/>
      <c r="AL81" s="155"/>
      <c r="AM81" s="155"/>
      <c r="AN81" s="56"/>
      <c r="AO81" s="170"/>
      <c r="AP81" s="171"/>
      <c r="AQ81" s="84" t="str">
        <f t="shared" si="22"/>
        <v>Sam Lutzke</v>
      </c>
      <c r="AR81" s="85">
        <v>45</v>
      </c>
      <c r="AS81" s="86">
        <f t="shared" si="27"/>
        <v>26</v>
      </c>
      <c r="AT81" s="86"/>
      <c r="AU81" s="198"/>
      <c r="AV81" s="155"/>
      <c r="AW81" s="155"/>
      <c r="AX81" s="56"/>
      <c r="AY81" s="170"/>
      <c r="AZ81" s="171"/>
      <c r="BA81" s="84" t="str">
        <f t="shared" si="23"/>
        <v>Sam Lutzke</v>
      </c>
      <c r="BB81" s="87">
        <v>43</v>
      </c>
      <c r="BC81" s="87">
        <v>40</v>
      </c>
      <c r="BD81" s="86">
        <v>83</v>
      </c>
      <c r="BE81" s="86">
        <f t="shared" si="28"/>
        <v>13</v>
      </c>
      <c r="BF81" s="85">
        <v>17</v>
      </c>
      <c r="BG81" s="166"/>
      <c r="BH81" s="155"/>
      <c r="BI81" s="155"/>
      <c r="BK81" s="135"/>
      <c r="BL81" s="81" t="str">
        <f t="shared" si="17"/>
        <v>Sam Lutzke</v>
      </c>
      <c r="BM81" s="81" t="s">
        <v>4</v>
      </c>
      <c r="BN81" s="108">
        <f t="shared" si="18"/>
        <v>45.142857142857146</v>
      </c>
      <c r="BO81" s="88">
        <f t="shared" si="32"/>
        <v>45.33147564132737</v>
      </c>
      <c r="BP81" s="105">
        <f t="shared" si="19"/>
        <v>17</v>
      </c>
      <c r="BQ81" s="138"/>
      <c r="BR81" s="138">
        <f t="shared" si="33"/>
      </c>
      <c r="BS81" s="141"/>
    </row>
    <row r="82" spans="1:71" ht="9.75" customHeight="1">
      <c r="A82" s="205"/>
      <c r="B82" s="206"/>
      <c r="C82" s="36" t="s">
        <v>105</v>
      </c>
      <c r="D82" s="45">
        <v>50</v>
      </c>
      <c r="E82" s="46">
        <f t="shared" si="29"/>
        <v>17</v>
      </c>
      <c r="F82" s="46"/>
      <c r="G82" s="209"/>
      <c r="H82" s="180"/>
      <c r="I82" s="186"/>
      <c r="J82" s="99"/>
      <c r="K82" s="205"/>
      <c r="L82" s="206"/>
      <c r="M82" s="54" t="str">
        <f t="shared" si="25"/>
        <v>Anthony Klahn</v>
      </c>
      <c r="N82" s="45">
        <v>44</v>
      </c>
      <c r="O82" s="46">
        <f t="shared" si="30"/>
        <v>7</v>
      </c>
      <c r="P82" s="46"/>
      <c r="Q82" s="209"/>
      <c r="R82" s="180"/>
      <c r="S82" s="180"/>
      <c r="T82" s="99"/>
      <c r="U82" s="205"/>
      <c r="V82" s="206"/>
      <c r="W82" s="54" t="str">
        <f t="shared" si="20"/>
        <v>Anthony Klahn</v>
      </c>
      <c r="X82" s="45">
        <v>44</v>
      </c>
      <c r="Y82" s="46">
        <f t="shared" si="31"/>
        <v>9</v>
      </c>
      <c r="Z82" s="46"/>
      <c r="AA82" s="209"/>
      <c r="AB82" s="180"/>
      <c r="AC82" s="180"/>
      <c r="AD82" s="56"/>
      <c r="AE82" s="170"/>
      <c r="AF82" s="171"/>
      <c r="AG82" s="84" t="str">
        <f t="shared" si="21"/>
        <v>Anthony Klahn</v>
      </c>
      <c r="AH82" s="85">
        <v>46</v>
      </c>
      <c r="AI82" s="86">
        <f t="shared" si="26"/>
        <v>28</v>
      </c>
      <c r="AJ82" s="86"/>
      <c r="AK82" s="198"/>
      <c r="AL82" s="155"/>
      <c r="AM82" s="155"/>
      <c r="AN82" s="56"/>
      <c r="AO82" s="170"/>
      <c r="AP82" s="171"/>
      <c r="AQ82" s="84" t="str">
        <f t="shared" si="22"/>
        <v>Anthony Klahn</v>
      </c>
      <c r="AR82" s="85">
        <v>44</v>
      </c>
      <c r="AS82" s="86">
        <f t="shared" si="27"/>
        <v>19</v>
      </c>
      <c r="AT82" s="86"/>
      <c r="AU82" s="198"/>
      <c r="AV82" s="155"/>
      <c r="AW82" s="155"/>
      <c r="AX82" s="56"/>
      <c r="AY82" s="170"/>
      <c r="AZ82" s="171"/>
      <c r="BA82" s="84" t="str">
        <f t="shared" si="23"/>
        <v>Anthony Klahn</v>
      </c>
      <c r="BB82" s="87">
        <v>39</v>
      </c>
      <c r="BC82" s="87">
        <v>50</v>
      </c>
      <c r="BD82" s="86">
        <v>89</v>
      </c>
      <c r="BE82" s="86">
        <f t="shared" si="28"/>
        <v>33</v>
      </c>
      <c r="BF82" s="85"/>
      <c r="BG82" s="166"/>
      <c r="BH82" s="155"/>
      <c r="BI82" s="155"/>
      <c r="BK82" s="135"/>
      <c r="BL82" s="81" t="str">
        <f t="shared" si="17"/>
        <v>Anthony Klahn</v>
      </c>
      <c r="BM82" s="81" t="s">
        <v>4</v>
      </c>
      <c r="BN82" s="108">
        <f t="shared" si="18"/>
        <v>45.285714285714285</v>
      </c>
      <c r="BO82" s="88">
        <f t="shared" si="32"/>
        <v>45.459129206872205</v>
      </c>
      <c r="BP82" s="105">
        <f t="shared" si="19"/>
      </c>
      <c r="BQ82" s="138"/>
      <c r="BR82" s="138">
        <f t="shared" si="33"/>
      </c>
      <c r="BS82" s="141"/>
    </row>
    <row r="83" spans="1:71" ht="9.75" customHeight="1">
      <c r="A83" s="205"/>
      <c r="B83" s="206"/>
      <c r="C83" s="36" t="s">
        <v>141</v>
      </c>
      <c r="D83" s="45"/>
      <c r="E83" s="46">
        <f t="shared" si="29"/>
      </c>
      <c r="F83" s="46"/>
      <c r="G83" s="209"/>
      <c r="H83" s="180"/>
      <c r="I83" s="186"/>
      <c r="J83" s="99"/>
      <c r="K83" s="205"/>
      <c r="L83" s="206"/>
      <c r="M83" s="54" t="str">
        <f t="shared" si="25"/>
        <v>Alex Viglietti</v>
      </c>
      <c r="N83" s="45"/>
      <c r="O83" s="46">
        <f t="shared" si="30"/>
      </c>
      <c r="P83" s="46"/>
      <c r="Q83" s="209"/>
      <c r="R83" s="180"/>
      <c r="S83" s="180"/>
      <c r="T83" s="99"/>
      <c r="U83" s="205"/>
      <c r="V83" s="206"/>
      <c r="W83" s="54" t="str">
        <f t="shared" si="20"/>
        <v>Alex Viglietti</v>
      </c>
      <c r="X83" s="45">
        <v>47</v>
      </c>
      <c r="Y83" s="46">
        <f t="shared" si="31"/>
        <v>14</v>
      </c>
      <c r="Z83" s="46"/>
      <c r="AA83" s="209"/>
      <c r="AB83" s="180"/>
      <c r="AC83" s="180"/>
      <c r="AD83" s="56"/>
      <c r="AE83" s="170"/>
      <c r="AF83" s="171"/>
      <c r="AG83" s="84" t="str">
        <f t="shared" si="21"/>
        <v>Alex Viglietti</v>
      </c>
      <c r="AH83" s="85">
        <v>48</v>
      </c>
      <c r="AI83" s="86">
        <f t="shared" si="26"/>
        <v>35</v>
      </c>
      <c r="AJ83" s="86"/>
      <c r="AK83" s="198"/>
      <c r="AL83" s="155"/>
      <c r="AM83" s="155"/>
      <c r="AN83" s="56"/>
      <c r="AO83" s="170"/>
      <c r="AP83" s="171"/>
      <c r="AQ83" s="84" t="str">
        <f t="shared" si="22"/>
        <v>Alex Viglietti</v>
      </c>
      <c r="AR83" s="85"/>
      <c r="AS83" s="86">
        <f t="shared" si="27"/>
      </c>
      <c r="AT83" s="86"/>
      <c r="AU83" s="198"/>
      <c r="AV83" s="155"/>
      <c r="AW83" s="155"/>
      <c r="AX83" s="56"/>
      <c r="AY83" s="170"/>
      <c r="AZ83" s="171"/>
      <c r="BA83" s="84" t="str">
        <f t="shared" si="23"/>
        <v>Alex Viglietti</v>
      </c>
      <c r="BB83" s="87"/>
      <c r="BC83" s="87"/>
      <c r="BD83" s="86"/>
      <c r="BE83" s="86">
        <f t="shared" si="28"/>
      </c>
      <c r="BF83" s="85"/>
      <c r="BG83" s="166"/>
      <c r="BH83" s="155"/>
      <c r="BI83" s="155"/>
      <c r="BK83" s="135"/>
      <c r="BL83" s="81" t="str">
        <f aca="true" t="shared" si="34" ref="BL83:BL137">IF(C83="","",C83)</f>
        <v>Alex Viglietti</v>
      </c>
      <c r="BM83" s="81" t="s">
        <v>4</v>
      </c>
      <c r="BN83" s="108">
        <f aca="true" t="shared" si="35" ref="BN83:BN137">IF(D83+N83+X83+AH83+AR83=0,"",AVERAGE(D83,N83,X83,AH83,AR83,BB83,BC83))</f>
        <v>47.5</v>
      </c>
      <c r="BO83" s="88">
        <f t="shared" si="32"/>
        <v>47.437759472817135</v>
      </c>
      <c r="BP83" s="105">
        <f aca="true" t="shared" si="36" ref="BP83:BP137">IF(F83+P83+Z83+AJ83+AT83+BF83=0,"",(F83+P83+Z83+AJ83+AT83+BF83))</f>
      </c>
      <c r="BQ83" s="138"/>
      <c r="BR83" s="138">
        <f t="shared" si="33"/>
      </c>
      <c r="BS83" s="141"/>
    </row>
    <row r="84" spans="1:71" ht="9.75" customHeight="1">
      <c r="A84" s="205"/>
      <c r="B84" s="206"/>
      <c r="C84" s="36" t="s">
        <v>142</v>
      </c>
      <c r="D84" s="45"/>
      <c r="E84" s="46">
        <f t="shared" si="29"/>
      </c>
      <c r="F84" s="46"/>
      <c r="G84" s="209"/>
      <c r="H84" s="180"/>
      <c r="I84" s="186"/>
      <c r="J84" s="99"/>
      <c r="K84" s="205"/>
      <c r="L84" s="206"/>
      <c r="M84" s="54" t="str">
        <f t="shared" si="25"/>
        <v>Justin Schultz</v>
      </c>
      <c r="N84" s="45"/>
      <c r="O84" s="46">
        <f t="shared" si="30"/>
      </c>
      <c r="P84" s="46"/>
      <c r="Q84" s="209"/>
      <c r="R84" s="180"/>
      <c r="S84" s="180"/>
      <c r="T84" s="99"/>
      <c r="U84" s="205"/>
      <c r="V84" s="206"/>
      <c r="W84" s="54" t="str">
        <f t="shared" si="20"/>
        <v>Justin Schultz</v>
      </c>
      <c r="X84" s="45"/>
      <c r="Y84" s="46">
        <f t="shared" si="31"/>
      </c>
      <c r="Z84" s="46"/>
      <c r="AA84" s="209"/>
      <c r="AB84" s="180"/>
      <c r="AC84" s="180"/>
      <c r="AD84" s="56"/>
      <c r="AE84" s="170"/>
      <c r="AF84" s="171"/>
      <c r="AG84" s="84" t="str">
        <f t="shared" si="21"/>
        <v>Justin Schultz</v>
      </c>
      <c r="AH84" s="85">
        <v>62</v>
      </c>
      <c r="AI84" s="86">
        <f t="shared" si="26"/>
        <v>62</v>
      </c>
      <c r="AJ84" s="86"/>
      <c r="AK84" s="198"/>
      <c r="AL84" s="155"/>
      <c r="AM84" s="155"/>
      <c r="AN84" s="56"/>
      <c r="AO84" s="170"/>
      <c r="AP84" s="171"/>
      <c r="AQ84" s="84" t="str">
        <f t="shared" si="22"/>
        <v>Justin Schultz</v>
      </c>
      <c r="AR84" s="85"/>
      <c r="AS84" s="86">
        <f t="shared" si="27"/>
      </c>
      <c r="AT84" s="86"/>
      <c r="AU84" s="198"/>
      <c r="AV84" s="155"/>
      <c r="AW84" s="155"/>
      <c r="AX84" s="56"/>
      <c r="AY84" s="170"/>
      <c r="AZ84" s="171"/>
      <c r="BA84" s="84" t="str">
        <f t="shared" si="23"/>
        <v>Justin Schultz</v>
      </c>
      <c r="BB84" s="87"/>
      <c r="BC84" s="87"/>
      <c r="BD84" s="86"/>
      <c r="BE84" s="86">
        <f t="shared" si="28"/>
      </c>
      <c r="BF84" s="85"/>
      <c r="BG84" s="166"/>
      <c r="BH84" s="155"/>
      <c r="BI84" s="155"/>
      <c r="BK84" s="135"/>
      <c r="BL84" s="81" t="str">
        <f t="shared" si="34"/>
        <v>Justin Schultz</v>
      </c>
      <c r="BM84" s="81" t="s">
        <v>4</v>
      </c>
      <c r="BN84" s="108">
        <f t="shared" si="35"/>
        <v>62</v>
      </c>
      <c r="BO84" s="88">
        <f t="shared" si="32"/>
        <v>60.394596375617795</v>
      </c>
      <c r="BP84" s="105">
        <f t="shared" si="36"/>
      </c>
      <c r="BQ84" s="138"/>
      <c r="BR84" s="138">
        <f t="shared" si="33"/>
      </c>
      <c r="BS84" s="141"/>
    </row>
    <row r="85" spans="1:71" ht="9.75" customHeight="1">
      <c r="A85" s="205"/>
      <c r="B85" s="206"/>
      <c r="C85" s="36"/>
      <c r="D85" s="45"/>
      <c r="E85" s="46">
        <f t="shared" si="29"/>
      </c>
      <c r="F85" s="46"/>
      <c r="G85" s="209"/>
      <c r="H85" s="180"/>
      <c r="I85" s="186"/>
      <c r="J85" s="99"/>
      <c r="K85" s="205"/>
      <c r="L85" s="206"/>
      <c r="M85" s="54">
        <f t="shared" si="25"/>
      </c>
      <c r="N85" s="45"/>
      <c r="O85" s="46">
        <f t="shared" si="30"/>
      </c>
      <c r="P85" s="46"/>
      <c r="Q85" s="209"/>
      <c r="R85" s="180"/>
      <c r="S85" s="180"/>
      <c r="T85" s="99"/>
      <c r="U85" s="205"/>
      <c r="V85" s="206"/>
      <c r="W85" s="54">
        <f t="shared" si="20"/>
      </c>
      <c r="X85" s="45"/>
      <c r="Y85" s="46">
        <f t="shared" si="31"/>
      </c>
      <c r="Z85" s="46"/>
      <c r="AA85" s="209"/>
      <c r="AB85" s="180"/>
      <c r="AC85" s="180"/>
      <c r="AD85" s="56"/>
      <c r="AE85" s="170"/>
      <c r="AF85" s="171"/>
      <c r="AG85" s="84">
        <f t="shared" si="21"/>
      </c>
      <c r="AH85" s="85"/>
      <c r="AI85" s="86">
        <f t="shared" si="26"/>
      </c>
      <c r="AJ85" s="86"/>
      <c r="AK85" s="198"/>
      <c r="AL85" s="155"/>
      <c r="AM85" s="155"/>
      <c r="AN85" s="56"/>
      <c r="AO85" s="170"/>
      <c r="AP85" s="171"/>
      <c r="AQ85" s="84">
        <f t="shared" si="22"/>
      </c>
      <c r="AR85" s="85"/>
      <c r="AS85" s="86">
        <f t="shared" si="27"/>
      </c>
      <c r="AT85" s="86"/>
      <c r="AU85" s="198"/>
      <c r="AV85" s="155"/>
      <c r="AW85" s="155"/>
      <c r="AX85" s="56"/>
      <c r="AY85" s="170"/>
      <c r="AZ85" s="171"/>
      <c r="BA85" s="84">
        <f t="shared" si="23"/>
      </c>
      <c r="BB85" s="87"/>
      <c r="BC85" s="87"/>
      <c r="BD85" s="86"/>
      <c r="BE85" s="86">
        <f t="shared" si="28"/>
      </c>
      <c r="BF85" s="85"/>
      <c r="BG85" s="166"/>
      <c r="BH85" s="155"/>
      <c r="BI85" s="155"/>
      <c r="BK85" s="135"/>
      <c r="BL85" s="81">
        <f t="shared" si="34"/>
      </c>
      <c r="BM85" s="81" t="s">
        <v>4</v>
      </c>
      <c r="BN85" s="108">
        <f t="shared" si="35"/>
      </c>
      <c r="BO85" s="88">
        <f t="shared" si="32"/>
      </c>
      <c r="BP85" s="105">
        <f t="shared" si="36"/>
      </c>
      <c r="BQ85" s="138"/>
      <c r="BR85" s="138">
        <f t="shared" si="33"/>
      </c>
      <c r="BS85" s="141"/>
    </row>
    <row r="86" spans="1:71" ht="9.75" customHeight="1">
      <c r="A86" s="205"/>
      <c r="B86" s="206"/>
      <c r="C86" s="36"/>
      <c r="D86" s="45"/>
      <c r="E86" s="46">
        <f t="shared" si="29"/>
      </c>
      <c r="F86" s="46"/>
      <c r="G86" s="209"/>
      <c r="H86" s="180"/>
      <c r="I86" s="186"/>
      <c r="J86" s="99"/>
      <c r="K86" s="205"/>
      <c r="L86" s="206"/>
      <c r="M86" s="54">
        <f t="shared" si="25"/>
      </c>
      <c r="N86" s="45"/>
      <c r="O86" s="46">
        <f t="shared" si="30"/>
      </c>
      <c r="P86" s="46"/>
      <c r="Q86" s="209"/>
      <c r="R86" s="180"/>
      <c r="S86" s="180"/>
      <c r="T86" s="99"/>
      <c r="U86" s="205"/>
      <c r="V86" s="206"/>
      <c r="W86" s="54">
        <f t="shared" si="20"/>
      </c>
      <c r="X86" s="45"/>
      <c r="Y86" s="46">
        <f t="shared" si="31"/>
      </c>
      <c r="Z86" s="46"/>
      <c r="AA86" s="209"/>
      <c r="AB86" s="180"/>
      <c r="AC86" s="180"/>
      <c r="AD86" s="56"/>
      <c r="AE86" s="170"/>
      <c r="AF86" s="171"/>
      <c r="AG86" s="84">
        <f t="shared" si="21"/>
      </c>
      <c r="AH86" s="85"/>
      <c r="AI86" s="86">
        <f t="shared" si="26"/>
      </c>
      <c r="AJ86" s="86"/>
      <c r="AK86" s="198"/>
      <c r="AL86" s="155"/>
      <c r="AM86" s="155"/>
      <c r="AN86" s="56"/>
      <c r="AO86" s="170"/>
      <c r="AP86" s="171"/>
      <c r="AQ86" s="84">
        <f t="shared" si="22"/>
      </c>
      <c r="AR86" s="85"/>
      <c r="AS86" s="86">
        <f t="shared" si="27"/>
      </c>
      <c r="AT86" s="86"/>
      <c r="AU86" s="198"/>
      <c r="AV86" s="155"/>
      <c r="AW86" s="155"/>
      <c r="AX86" s="56"/>
      <c r="AY86" s="170"/>
      <c r="AZ86" s="171"/>
      <c r="BA86" s="84">
        <f t="shared" si="23"/>
      </c>
      <c r="BB86" s="87"/>
      <c r="BC86" s="87"/>
      <c r="BD86" s="86"/>
      <c r="BE86" s="86">
        <f t="shared" si="28"/>
      </c>
      <c r="BF86" s="85"/>
      <c r="BG86" s="166"/>
      <c r="BH86" s="155"/>
      <c r="BI86" s="155"/>
      <c r="BK86" s="135"/>
      <c r="BL86" s="81">
        <f t="shared" si="34"/>
      </c>
      <c r="BM86" s="81" t="s">
        <v>4</v>
      </c>
      <c r="BN86" s="108">
        <f t="shared" si="35"/>
      </c>
      <c r="BO86" s="88">
        <f t="shared" si="32"/>
      </c>
      <c r="BP86" s="105">
        <f t="shared" si="36"/>
      </c>
      <c r="BQ86" s="138"/>
      <c r="BR86" s="138">
        <f t="shared" si="33"/>
      </c>
      <c r="BS86" s="141"/>
    </row>
    <row r="87" spans="1:71" ht="10.5" customHeight="1" thickBot="1">
      <c r="A87" s="207"/>
      <c r="B87" s="208"/>
      <c r="C87" s="39"/>
      <c r="D87" s="47"/>
      <c r="E87" s="48">
        <f t="shared" si="29"/>
      </c>
      <c r="F87" s="48"/>
      <c r="G87" s="210"/>
      <c r="H87" s="181"/>
      <c r="I87" s="187"/>
      <c r="J87" s="99"/>
      <c r="K87" s="207"/>
      <c r="L87" s="208"/>
      <c r="M87" s="55">
        <f t="shared" si="25"/>
      </c>
      <c r="N87" s="47"/>
      <c r="O87" s="48">
        <f t="shared" si="30"/>
      </c>
      <c r="P87" s="48"/>
      <c r="Q87" s="210"/>
      <c r="R87" s="181"/>
      <c r="S87" s="181"/>
      <c r="T87" s="99"/>
      <c r="U87" s="207"/>
      <c r="V87" s="208"/>
      <c r="W87" s="55">
        <f t="shared" si="20"/>
      </c>
      <c r="X87" s="47"/>
      <c r="Y87" s="48">
        <f t="shared" si="31"/>
      </c>
      <c r="Z87" s="48"/>
      <c r="AA87" s="210"/>
      <c r="AB87" s="181"/>
      <c r="AC87" s="181"/>
      <c r="AD87" s="56"/>
      <c r="AE87" s="172"/>
      <c r="AF87" s="173"/>
      <c r="AG87" s="89">
        <f t="shared" si="21"/>
      </c>
      <c r="AH87" s="90"/>
      <c r="AI87" s="91">
        <f t="shared" si="26"/>
      </c>
      <c r="AJ87" s="91"/>
      <c r="AK87" s="199"/>
      <c r="AL87" s="156"/>
      <c r="AM87" s="156"/>
      <c r="AN87" s="56"/>
      <c r="AO87" s="172"/>
      <c r="AP87" s="173"/>
      <c r="AQ87" s="89">
        <f t="shared" si="22"/>
      </c>
      <c r="AR87" s="90"/>
      <c r="AS87" s="91">
        <f t="shared" si="27"/>
      </c>
      <c r="AT87" s="91"/>
      <c r="AU87" s="199"/>
      <c r="AV87" s="156"/>
      <c r="AW87" s="156"/>
      <c r="AX87" s="56"/>
      <c r="AY87" s="172"/>
      <c r="AZ87" s="173"/>
      <c r="BA87" s="89">
        <f t="shared" si="23"/>
      </c>
      <c r="BB87" s="92"/>
      <c r="BC87" s="92"/>
      <c r="BD87" s="91"/>
      <c r="BE87" s="91">
        <f t="shared" si="28"/>
      </c>
      <c r="BF87" s="90"/>
      <c r="BG87" s="167"/>
      <c r="BH87" s="156"/>
      <c r="BI87" s="156"/>
      <c r="BK87" s="136"/>
      <c r="BL87" s="93">
        <f t="shared" si="34"/>
      </c>
      <c r="BM87" s="93" t="s">
        <v>4</v>
      </c>
      <c r="BN87" s="109">
        <f t="shared" si="35"/>
      </c>
      <c r="BO87" s="94">
        <f t="shared" si="32"/>
      </c>
      <c r="BP87" s="106">
        <f t="shared" si="36"/>
      </c>
      <c r="BQ87" s="139"/>
      <c r="BR87" s="139">
        <f t="shared" si="33"/>
      </c>
      <c r="BS87" s="142"/>
    </row>
    <row r="88" spans="1:71" ht="9.75" customHeight="1">
      <c r="A88" s="203" t="s">
        <v>23</v>
      </c>
      <c r="B88" s="204" t="s">
        <v>23</v>
      </c>
      <c r="C88" s="33" t="s">
        <v>106</v>
      </c>
      <c r="D88" s="43">
        <v>42</v>
      </c>
      <c r="E88" s="44">
        <f t="shared" si="29"/>
        <v>3</v>
      </c>
      <c r="F88" s="44">
        <v>1.5</v>
      </c>
      <c r="G88" s="209">
        <f>IF(SUM(D88:D97)=0,"",(SUM(D88:D97)-MAX(D88:D97)))</f>
        <v>167</v>
      </c>
      <c r="H88" s="179">
        <f>IF(G88="","",RANK(G88,G$78:G$137,1))</f>
        <v>1</v>
      </c>
      <c r="I88" s="185">
        <v>5</v>
      </c>
      <c r="J88" s="99"/>
      <c r="K88" s="203" t="s">
        <v>23</v>
      </c>
      <c r="L88" s="204" t="s">
        <v>23</v>
      </c>
      <c r="M88" s="53" t="str">
        <f t="shared" si="25"/>
        <v>Matthew Bagnall</v>
      </c>
      <c r="N88" s="43">
        <v>45</v>
      </c>
      <c r="O88" s="44">
        <f t="shared" si="30"/>
        <v>11</v>
      </c>
      <c r="P88" s="44"/>
      <c r="Q88" s="209">
        <f>IF(SUM(N88:N97)=0,"",(SUM(N88:N97)-MAX(N88:N97)))</f>
        <v>176</v>
      </c>
      <c r="R88" s="179">
        <f>IF(Q88="","",RANK(Q88,Q$78:Q$137,1))</f>
        <v>3</v>
      </c>
      <c r="S88" s="179">
        <v>3</v>
      </c>
      <c r="T88" s="99"/>
      <c r="U88" s="203" t="s">
        <v>23</v>
      </c>
      <c r="V88" s="204" t="s">
        <v>23</v>
      </c>
      <c r="W88" s="53" t="str">
        <f t="shared" si="20"/>
        <v>Matthew Bagnall</v>
      </c>
      <c r="X88" s="43">
        <v>37</v>
      </c>
      <c r="Y88" s="44">
        <f t="shared" si="31"/>
        <v>1</v>
      </c>
      <c r="Z88" s="44">
        <v>4.5</v>
      </c>
      <c r="AA88" s="209">
        <f>IF(SUM(X88:X97)=0,"",(SUM(X88:X97)-MAX(X88:X97)))</f>
        <v>155</v>
      </c>
      <c r="AB88" s="179">
        <f>IF(AA88="","",RANK(AA88,AA$78:AA$137,1))</f>
        <v>1</v>
      </c>
      <c r="AC88" s="179">
        <v>5</v>
      </c>
      <c r="AD88" s="56"/>
      <c r="AE88" s="168" t="s">
        <v>23</v>
      </c>
      <c r="AF88" s="169" t="s">
        <v>23</v>
      </c>
      <c r="AG88" s="79" t="str">
        <f t="shared" si="21"/>
        <v>Matthew Bagnall</v>
      </c>
      <c r="AH88" s="77">
        <v>38</v>
      </c>
      <c r="AI88" s="78">
        <f t="shared" si="26"/>
        <v>2</v>
      </c>
      <c r="AJ88" s="78">
        <v>13</v>
      </c>
      <c r="AK88" s="197">
        <f>IF(SUM(AH88:AH97)=0,"",(SUM(AH88:AH97)-MAX(AH88:AH97)))</f>
        <v>163</v>
      </c>
      <c r="AL88" s="154">
        <f>IF(AK88="","",RANK(AK88,AK$8:AK$137,1))</f>
        <v>2</v>
      </c>
      <c r="AM88" s="154">
        <v>11</v>
      </c>
      <c r="AN88" s="56"/>
      <c r="AO88" s="168" t="s">
        <v>23</v>
      </c>
      <c r="AP88" s="169" t="s">
        <v>23</v>
      </c>
      <c r="AQ88" s="79" t="str">
        <f t="shared" si="22"/>
        <v>Matthew Bagnall</v>
      </c>
      <c r="AR88" s="95">
        <v>39</v>
      </c>
      <c r="AS88" s="78">
        <f t="shared" si="27"/>
        <v>6</v>
      </c>
      <c r="AT88" s="78">
        <v>9.5</v>
      </c>
      <c r="AU88" s="197">
        <f>IF(SUM(AR88:AR97)=0,"",(SUM(AR88:AR97)-MAX(AR88:AR97)))</f>
        <v>164</v>
      </c>
      <c r="AV88" s="154">
        <f>IF(AU88="","",RANK(AU88,AU$8:AU$137,1))</f>
        <v>2</v>
      </c>
      <c r="AW88" s="154">
        <v>11</v>
      </c>
      <c r="AX88" s="56"/>
      <c r="AY88" s="168" t="s">
        <v>23</v>
      </c>
      <c r="AZ88" s="169" t="s">
        <v>23</v>
      </c>
      <c r="BA88" s="79" t="str">
        <f t="shared" si="23"/>
        <v>Matthew Bagnall</v>
      </c>
      <c r="BB88" s="80">
        <v>41</v>
      </c>
      <c r="BC88" s="80">
        <v>41</v>
      </c>
      <c r="BD88" s="78">
        <v>82</v>
      </c>
      <c r="BE88" s="78">
        <f t="shared" si="28"/>
        <v>9</v>
      </c>
      <c r="BF88" s="95">
        <v>20.5</v>
      </c>
      <c r="BG88" s="166">
        <f>IF(SUM(BD88:BD97)=0,"",(SUM(BD88:BD97)-MAX(BD88:BD97)))</f>
        <v>334</v>
      </c>
      <c r="BH88" s="154">
        <f>IF(BG88="","",RANK(BG88,BG$8:BG$137,1))</f>
        <v>2</v>
      </c>
      <c r="BI88" s="154">
        <v>21</v>
      </c>
      <c r="BK88" s="134" t="str">
        <f>A88</f>
        <v>HOWARDS GROVE</v>
      </c>
      <c r="BL88" s="81" t="str">
        <f t="shared" si="34"/>
        <v>Matthew Bagnall</v>
      </c>
      <c r="BM88" s="81" t="s">
        <v>5</v>
      </c>
      <c r="BN88" s="107">
        <f t="shared" si="35"/>
        <v>40.42857142857143</v>
      </c>
      <c r="BO88" s="82">
        <f t="shared" si="32"/>
        <v>41.11890797834785</v>
      </c>
      <c r="BP88" s="104">
        <f t="shared" si="36"/>
        <v>49</v>
      </c>
      <c r="BQ88" s="137">
        <f>IF(G88="","",((G88+Q88+AA88+AK88+AU88+BG88)/7))</f>
        <v>165.57142857142858</v>
      </c>
      <c r="BR88" s="137">
        <f>IF(BQ88=0,"",(BQ88-BZ$5)*(113/CA$5)*(0.96)+144)</f>
        <v>167.92227818310192</v>
      </c>
      <c r="BS88" s="140">
        <f>(I88+S88+AC88+AM88+AW88+BI88)</f>
        <v>56</v>
      </c>
    </row>
    <row r="89" spans="1:71" ht="9.75" customHeight="1">
      <c r="A89" s="205"/>
      <c r="B89" s="206"/>
      <c r="C89" s="36" t="s">
        <v>107</v>
      </c>
      <c r="D89" s="45">
        <v>38</v>
      </c>
      <c r="E89" s="46">
        <f t="shared" si="29"/>
        <v>2</v>
      </c>
      <c r="F89" s="46">
        <v>4</v>
      </c>
      <c r="G89" s="209"/>
      <c r="H89" s="180"/>
      <c r="I89" s="186"/>
      <c r="J89" s="99"/>
      <c r="K89" s="205"/>
      <c r="L89" s="206"/>
      <c r="M89" s="54" t="str">
        <f t="shared" si="25"/>
        <v>Layne Gustafson</v>
      </c>
      <c r="N89" s="45">
        <v>46</v>
      </c>
      <c r="O89" s="46">
        <f t="shared" si="30"/>
        <v>14</v>
      </c>
      <c r="P89" s="46"/>
      <c r="Q89" s="209"/>
      <c r="R89" s="180"/>
      <c r="S89" s="180"/>
      <c r="T89" s="99"/>
      <c r="U89" s="205"/>
      <c r="V89" s="206"/>
      <c r="W89" s="54" t="str">
        <f t="shared" si="20"/>
        <v>Layne Gustafson</v>
      </c>
      <c r="X89" s="45">
        <v>41</v>
      </c>
      <c r="Y89" s="46">
        <f t="shared" si="31"/>
        <v>6</v>
      </c>
      <c r="Z89" s="46"/>
      <c r="AA89" s="209"/>
      <c r="AB89" s="180"/>
      <c r="AC89" s="180"/>
      <c r="AD89" s="56"/>
      <c r="AE89" s="170"/>
      <c r="AF89" s="171"/>
      <c r="AG89" s="84" t="str">
        <f t="shared" si="21"/>
        <v>Layne Gustafson</v>
      </c>
      <c r="AH89" s="85">
        <v>43</v>
      </c>
      <c r="AI89" s="86">
        <f t="shared" si="26"/>
        <v>17</v>
      </c>
      <c r="AJ89" s="86"/>
      <c r="AK89" s="198"/>
      <c r="AL89" s="155"/>
      <c r="AM89" s="155"/>
      <c r="AN89" s="56"/>
      <c r="AO89" s="170"/>
      <c r="AP89" s="171"/>
      <c r="AQ89" s="84" t="str">
        <f t="shared" si="22"/>
        <v>Layne Gustafson</v>
      </c>
      <c r="AR89" s="85">
        <v>40</v>
      </c>
      <c r="AS89" s="86">
        <f t="shared" si="27"/>
        <v>8</v>
      </c>
      <c r="AT89" s="86">
        <v>8</v>
      </c>
      <c r="AU89" s="198"/>
      <c r="AV89" s="155"/>
      <c r="AW89" s="155"/>
      <c r="AX89" s="56"/>
      <c r="AY89" s="170"/>
      <c r="AZ89" s="171"/>
      <c r="BA89" s="84" t="str">
        <f t="shared" si="23"/>
        <v>Layne Gustafson</v>
      </c>
      <c r="BB89" s="87">
        <v>38</v>
      </c>
      <c r="BC89" s="87">
        <v>45</v>
      </c>
      <c r="BD89" s="86">
        <v>83</v>
      </c>
      <c r="BE89" s="86">
        <f t="shared" si="28"/>
        <v>13</v>
      </c>
      <c r="BF89" s="85">
        <v>17</v>
      </c>
      <c r="BG89" s="166"/>
      <c r="BH89" s="155"/>
      <c r="BI89" s="155"/>
      <c r="BK89" s="135"/>
      <c r="BL89" s="81" t="str">
        <f t="shared" si="34"/>
        <v>Layne Gustafson</v>
      </c>
      <c r="BM89" s="81" t="s">
        <v>5</v>
      </c>
      <c r="BN89" s="108">
        <f t="shared" si="35"/>
        <v>41.57142857142857</v>
      </c>
      <c r="BO89" s="88">
        <f t="shared" si="32"/>
        <v>42.14013650270652</v>
      </c>
      <c r="BP89" s="105">
        <f t="shared" si="36"/>
        <v>29</v>
      </c>
      <c r="BQ89" s="138"/>
      <c r="BR89" s="138">
        <f t="shared" si="33"/>
      </c>
      <c r="BS89" s="141"/>
    </row>
    <row r="90" spans="1:71" ht="9.75" customHeight="1">
      <c r="A90" s="205"/>
      <c r="B90" s="206"/>
      <c r="C90" s="36" t="s">
        <v>108</v>
      </c>
      <c r="D90" s="45">
        <v>43</v>
      </c>
      <c r="E90" s="46">
        <f t="shared" si="29"/>
        <v>7</v>
      </c>
      <c r="F90" s="46"/>
      <c r="G90" s="209"/>
      <c r="H90" s="180"/>
      <c r="I90" s="186"/>
      <c r="J90" s="99"/>
      <c r="K90" s="205"/>
      <c r="L90" s="206"/>
      <c r="M90" s="54" t="str">
        <f t="shared" si="25"/>
        <v>Jack Baldwin</v>
      </c>
      <c r="N90" s="45">
        <v>45</v>
      </c>
      <c r="O90" s="46">
        <f t="shared" si="30"/>
        <v>11</v>
      </c>
      <c r="P90" s="46"/>
      <c r="Q90" s="209"/>
      <c r="R90" s="180"/>
      <c r="S90" s="180"/>
      <c r="T90" s="99"/>
      <c r="U90" s="205"/>
      <c r="V90" s="206"/>
      <c r="W90" s="54" t="str">
        <f t="shared" si="20"/>
        <v>Jack Baldwin</v>
      </c>
      <c r="X90" s="45">
        <v>37</v>
      </c>
      <c r="Y90" s="46">
        <f t="shared" si="31"/>
        <v>1</v>
      </c>
      <c r="Z90" s="46">
        <v>4.5</v>
      </c>
      <c r="AA90" s="209"/>
      <c r="AB90" s="180"/>
      <c r="AC90" s="180"/>
      <c r="AD90" s="56"/>
      <c r="AE90" s="170"/>
      <c r="AF90" s="171"/>
      <c r="AG90" s="84" t="str">
        <f t="shared" si="21"/>
        <v>Jack Baldwin</v>
      </c>
      <c r="AH90" s="85">
        <v>41</v>
      </c>
      <c r="AI90" s="86">
        <f t="shared" si="26"/>
        <v>8</v>
      </c>
      <c r="AJ90" s="86">
        <v>6</v>
      </c>
      <c r="AK90" s="198"/>
      <c r="AL90" s="155"/>
      <c r="AM90" s="155"/>
      <c r="AN90" s="56"/>
      <c r="AO90" s="170"/>
      <c r="AP90" s="171"/>
      <c r="AQ90" s="84" t="str">
        <f t="shared" si="22"/>
        <v>Jack Baldwin</v>
      </c>
      <c r="AR90" s="85">
        <v>48</v>
      </c>
      <c r="AS90" s="86">
        <f t="shared" si="27"/>
        <v>34</v>
      </c>
      <c r="AT90" s="86"/>
      <c r="AU90" s="198"/>
      <c r="AV90" s="155"/>
      <c r="AW90" s="155"/>
      <c r="AX90" s="56"/>
      <c r="AY90" s="170"/>
      <c r="AZ90" s="171"/>
      <c r="BA90" s="84" t="str">
        <f t="shared" si="23"/>
        <v>Jack Baldwin</v>
      </c>
      <c r="BB90" s="87">
        <v>42</v>
      </c>
      <c r="BC90" s="87">
        <v>43</v>
      </c>
      <c r="BD90" s="86">
        <v>85</v>
      </c>
      <c r="BE90" s="86">
        <f t="shared" si="28"/>
        <v>18</v>
      </c>
      <c r="BF90" s="85">
        <v>11.5</v>
      </c>
      <c r="BG90" s="166"/>
      <c r="BH90" s="155"/>
      <c r="BI90" s="155"/>
      <c r="BK90" s="135"/>
      <c r="BL90" s="81" t="str">
        <f t="shared" si="34"/>
        <v>Jack Baldwin</v>
      </c>
      <c r="BM90" s="81" t="s">
        <v>5</v>
      </c>
      <c r="BN90" s="108">
        <f t="shared" si="35"/>
        <v>42.714285714285715</v>
      </c>
      <c r="BO90" s="88">
        <f t="shared" si="32"/>
        <v>43.161365027065195</v>
      </c>
      <c r="BP90" s="105">
        <f t="shared" si="36"/>
        <v>22</v>
      </c>
      <c r="BQ90" s="138"/>
      <c r="BR90" s="138">
        <f t="shared" si="33"/>
      </c>
      <c r="BS90" s="141"/>
    </row>
    <row r="91" spans="1:71" ht="9.75" customHeight="1">
      <c r="A91" s="205"/>
      <c r="B91" s="206"/>
      <c r="C91" s="36" t="s">
        <v>109</v>
      </c>
      <c r="D91" s="45">
        <v>49</v>
      </c>
      <c r="E91" s="46">
        <f t="shared" si="29"/>
        <v>13</v>
      </c>
      <c r="F91" s="46"/>
      <c r="G91" s="209"/>
      <c r="H91" s="180"/>
      <c r="I91" s="186"/>
      <c r="J91" s="99"/>
      <c r="K91" s="205"/>
      <c r="L91" s="206"/>
      <c r="M91" s="54" t="str">
        <f t="shared" si="25"/>
        <v>Jake Fritz</v>
      </c>
      <c r="N91" s="45">
        <v>45</v>
      </c>
      <c r="O91" s="46">
        <f t="shared" si="30"/>
        <v>11</v>
      </c>
      <c r="P91" s="46"/>
      <c r="Q91" s="209"/>
      <c r="R91" s="180"/>
      <c r="S91" s="180"/>
      <c r="T91" s="99"/>
      <c r="U91" s="205"/>
      <c r="V91" s="206"/>
      <c r="W91" s="54" t="str">
        <f t="shared" si="20"/>
        <v>Jake Fritz</v>
      </c>
      <c r="X91" s="45">
        <v>40</v>
      </c>
      <c r="Y91" s="46">
        <f t="shared" si="31"/>
        <v>4</v>
      </c>
      <c r="Z91" s="46">
        <v>1.5</v>
      </c>
      <c r="AA91" s="209"/>
      <c r="AB91" s="180"/>
      <c r="AC91" s="180"/>
      <c r="AD91" s="56"/>
      <c r="AE91" s="170"/>
      <c r="AF91" s="171"/>
      <c r="AG91" s="84" t="str">
        <f t="shared" si="21"/>
        <v>Jake Fritz</v>
      </c>
      <c r="AH91" s="85"/>
      <c r="AI91" s="86">
        <f t="shared" si="26"/>
      </c>
      <c r="AJ91" s="86"/>
      <c r="AK91" s="198"/>
      <c r="AL91" s="155"/>
      <c r="AM91" s="155"/>
      <c r="AN91" s="56"/>
      <c r="AO91" s="170"/>
      <c r="AP91" s="171"/>
      <c r="AQ91" s="84" t="str">
        <f t="shared" si="22"/>
        <v>Jake Fritz</v>
      </c>
      <c r="AR91" s="85"/>
      <c r="AS91" s="86">
        <f t="shared" si="27"/>
      </c>
      <c r="AT91" s="86"/>
      <c r="AU91" s="198"/>
      <c r="AV91" s="155"/>
      <c r="AW91" s="155"/>
      <c r="AX91" s="56"/>
      <c r="AY91" s="170"/>
      <c r="AZ91" s="171"/>
      <c r="BA91" s="84" t="str">
        <f t="shared" si="23"/>
        <v>Jake Fritz</v>
      </c>
      <c r="BB91" s="87"/>
      <c r="BC91" s="87"/>
      <c r="BD91" s="86"/>
      <c r="BE91" s="86">
        <f t="shared" si="28"/>
      </c>
      <c r="BF91" s="85"/>
      <c r="BG91" s="166"/>
      <c r="BH91" s="155"/>
      <c r="BI91" s="155"/>
      <c r="BK91" s="135"/>
      <c r="BL91" s="81" t="str">
        <f t="shared" si="34"/>
        <v>Jake Fritz</v>
      </c>
      <c r="BM91" s="81" t="s">
        <v>5</v>
      </c>
      <c r="BN91" s="108">
        <f t="shared" si="35"/>
        <v>44.666666666666664</v>
      </c>
      <c r="BO91" s="88">
        <f t="shared" si="32"/>
        <v>44.905963756177925</v>
      </c>
      <c r="BP91" s="105">
        <f t="shared" si="36"/>
        <v>1.5</v>
      </c>
      <c r="BQ91" s="138"/>
      <c r="BR91" s="138">
        <f t="shared" si="33"/>
      </c>
      <c r="BS91" s="141"/>
    </row>
    <row r="92" spans="1:71" ht="9.75" customHeight="1">
      <c r="A92" s="205"/>
      <c r="B92" s="206"/>
      <c r="C92" s="36" t="s">
        <v>110</v>
      </c>
      <c r="D92" s="45">
        <v>44</v>
      </c>
      <c r="E92" s="46">
        <f t="shared" si="29"/>
        <v>10</v>
      </c>
      <c r="F92" s="46"/>
      <c r="G92" s="209"/>
      <c r="H92" s="180"/>
      <c r="I92" s="186"/>
      <c r="J92" s="99"/>
      <c r="K92" s="205"/>
      <c r="L92" s="206"/>
      <c r="M92" s="54" t="str">
        <f t="shared" si="25"/>
        <v>Jacob Brunner</v>
      </c>
      <c r="N92" s="45"/>
      <c r="O92" s="46">
        <f t="shared" si="30"/>
      </c>
      <c r="P92" s="46"/>
      <c r="Q92" s="209"/>
      <c r="R92" s="180"/>
      <c r="S92" s="180"/>
      <c r="T92" s="99"/>
      <c r="U92" s="205"/>
      <c r="V92" s="206"/>
      <c r="W92" s="54" t="str">
        <f t="shared" si="20"/>
        <v>Jacob Brunner</v>
      </c>
      <c r="X92" s="45"/>
      <c r="Y92" s="46">
        <f t="shared" si="31"/>
      </c>
      <c r="Z92" s="46"/>
      <c r="AA92" s="209"/>
      <c r="AB92" s="180"/>
      <c r="AC92" s="180"/>
      <c r="AD92" s="56"/>
      <c r="AE92" s="170"/>
      <c r="AF92" s="171"/>
      <c r="AG92" s="84" t="str">
        <f t="shared" si="21"/>
        <v>Jacob Brunner</v>
      </c>
      <c r="AH92" s="85">
        <v>50</v>
      </c>
      <c r="AI92" s="86">
        <f t="shared" si="26"/>
        <v>45</v>
      </c>
      <c r="AJ92" s="86"/>
      <c r="AK92" s="198"/>
      <c r="AL92" s="155"/>
      <c r="AM92" s="155"/>
      <c r="AN92" s="56"/>
      <c r="AO92" s="170"/>
      <c r="AP92" s="171"/>
      <c r="AQ92" s="84" t="str">
        <f t="shared" si="22"/>
        <v>Jacob Brunner</v>
      </c>
      <c r="AR92" s="85">
        <v>43</v>
      </c>
      <c r="AS92" s="86">
        <f t="shared" si="27"/>
        <v>15</v>
      </c>
      <c r="AT92" s="86">
        <v>0.25</v>
      </c>
      <c r="AU92" s="198"/>
      <c r="AV92" s="155"/>
      <c r="AW92" s="155"/>
      <c r="AX92" s="56"/>
      <c r="AY92" s="170"/>
      <c r="AZ92" s="171"/>
      <c r="BA92" s="84" t="str">
        <f t="shared" si="23"/>
        <v>Jacob Brunner</v>
      </c>
      <c r="BB92" s="87">
        <v>46</v>
      </c>
      <c r="BC92" s="87">
        <v>44</v>
      </c>
      <c r="BD92" s="86">
        <v>90</v>
      </c>
      <c r="BE92" s="86">
        <f t="shared" si="28"/>
        <v>34</v>
      </c>
      <c r="BF92" s="85"/>
      <c r="BG92" s="166"/>
      <c r="BH92" s="155"/>
      <c r="BI92" s="155"/>
      <c r="BK92" s="135"/>
      <c r="BL92" s="81" t="str">
        <f t="shared" si="34"/>
        <v>Jacob Brunner</v>
      </c>
      <c r="BM92" s="81" t="s">
        <v>5</v>
      </c>
      <c r="BN92" s="108">
        <f t="shared" si="35"/>
        <v>45.4</v>
      </c>
      <c r="BO92" s="88">
        <f t="shared" si="32"/>
        <v>45.561252059308075</v>
      </c>
      <c r="BP92" s="105">
        <f t="shared" si="36"/>
        <v>0.25</v>
      </c>
      <c r="BQ92" s="138"/>
      <c r="BR92" s="138">
        <f t="shared" si="33"/>
      </c>
      <c r="BS92" s="141"/>
    </row>
    <row r="93" spans="1:71" ht="9.75" customHeight="1">
      <c r="A93" s="205"/>
      <c r="B93" s="206"/>
      <c r="C93" s="36" t="s">
        <v>143</v>
      </c>
      <c r="D93" s="45"/>
      <c r="E93" s="46">
        <f t="shared" si="29"/>
      </c>
      <c r="F93" s="46"/>
      <c r="G93" s="209"/>
      <c r="H93" s="180"/>
      <c r="I93" s="186"/>
      <c r="J93" s="99"/>
      <c r="K93" s="205"/>
      <c r="L93" s="206"/>
      <c r="M93" s="54" t="str">
        <f t="shared" si="25"/>
        <v>Mason Valenstein</v>
      </c>
      <c r="N93" s="45">
        <v>41</v>
      </c>
      <c r="O93" s="46">
        <f t="shared" si="30"/>
        <v>4</v>
      </c>
      <c r="P93" s="46">
        <v>1.5</v>
      </c>
      <c r="Q93" s="209"/>
      <c r="R93" s="180"/>
      <c r="S93" s="180"/>
      <c r="T93" s="99"/>
      <c r="U93" s="205"/>
      <c r="V93" s="206"/>
      <c r="W93" s="54" t="str">
        <f t="shared" si="20"/>
        <v>Mason Valenstein</v>
      </c>
      <c r="X93" s="45">
        <v>45</v>
      </c>
      <c r="Y93" s="46">
        <f t="shared" si="31"/>
        <v>12</v>
      </c>
      <c r="Z93" s="46"/>
      <c r="AA93" s="209"/>
      <c r="AB93" s="180"/>
      <c r="AC93" s="180"/>
      <c r="AD93" s="56"/>
      <c r="AE93" s="170"/>
      <c r="AF93" s="171"/>
      <c r="AG93" s="84" t="str">
        <f t="shared" si="21"/>
        <v>Mason Valenstein</v>
      </c>
      <c r="AH93" s="85">
        <v>41</v>
      </c>
      <c r="AI93" s="86">
        <f t="shared" si="26"/>
        <v>8</v>
      </c>
      <c r="AJ93" s="86">
        <v>6</v>
      </c>
      <c r="AK93" s="198"/>
      <c r="AL93" s="155"/>
      <c r="AM93" s="155"/>
      <c r="AN93" s="56"/>
      <c r="AO93" s="170"/>
      <c r="AP93" s="171"/>
      <c r="AQ93" s="84" t="str">
        <f t="shared" si="22"/>
        <v>Mason Valenstein</v>
      </c>
      <c r="AR93" s="85">
        <v>42</v>
      </c>
      <c r="AS93" s="86">
        <f t="shared" si="27"/>
        <v>10</v>
      </c>
      <c r="AT93" s="86">
        <v>4</v>
      </c>
      <c r="AU93" s="198"/>
      <c r="AV93" s="155"/>
      <c r="AW93" s="155"/>
      <c r="AX93" s="56"/>
      <c r="AY93" s="170"/>
      <c r="AZ93" s="171"/>
      <c r="BA93" s="84" t="str">
        <f t="shared" si="23"/>
        <v>Mason Valenstein</v>
      </c>
      <c r="BB93" s="87">
        <v>42</v>
      </c>
      <c r="BC93" s="87">
        <v>42</v>
      </c>
      <c r="BD93" s="86">
        <v>84</v>
      </c>
      <c r="BE93" s="86">
        <f t="shared" si="28"/>
        <v>16</v>
      </c>
      <c r="BF93" s="85">
        <v>14.5</v>
      </c>
      <c r="BG93" s="166"/>
      <c r="BH93" s="155"/>
      <c r="BI93" s="155"/>
      <c r="BK93" s="135"/>
      <c r="BL93" s="81" t="str">
        <f t="shared" si="34"/>
        <v>Mason Valenstein</v>
      </c>
      <c r="BM93" s="81" t="s">
        <v>5</v>
      </c>
      <c r="BN93" s="108">
        <f t="shared" si="35"/>
        <v>42.166666666666664</v>
      </c>
      <c r="BO93" s="88">
        <f t="shared" si="32"/>
        <v>42.67202635914333</v>
      </c>
      <c r="BP93" s="105">
        <f t="shared" si="36"/>
        <v>26</v>
      </c>
      <c r="BQ93" s="138"/>
      <c r="BR93" s="138">
        <f t="shared" si="33"/>
      </c>
      <c r="BS93" s="141"/>
    </row>
    <row r="94" spans="1:71" ht="9.75" customHeight="1">
      <c r="A94" s="205"/>
      <c r="B94" s="206"/>
      <c r="C94" s="36"/>
      <c r="D94" s="45"/>
      <c r="E94" s="46">
        <f t="shared" si="29"/>
      </c>
      <c r="F94" s="46"/>
      <c r="G94" s="209"/>
      <c r="H94" s="180"/>
      <c r="I94" s="186"/>
      <c r="J94" s="99"/>
      <c r="K94" s="205"/>
      <c r="L94" s="206"/>
      <c r="M94" s="54">
        <f t="shared" si="25"/>
      </c>
      <c r="N94" s="45"/>
      <c r="O94" s="46">
        <f t="shared" si="30"/>
      </c>
      <c r="P94" s="46"/>
      <c r="Q94" s="209"/>
      <c r="R94" s="180"/>
      <c r="S94" s="180"/>
      <c r="T94" s="99"/>
      <c r="U94" s="205"/>
      <c r="V94" s="206"/>
      <c r="W94" s="54">
        <f t="shared" si="20"/>
      </c>
      <c r="X94" s="45"/>
      <c r="Y94" s="46">
        <f t="shared" si="31"/>
      </c>
      <c r="Z94" s="46"/>
      <c r="AA94" s="209"/>
      <c r="AB94" s="180"/>
      <c r="AC94" s="180"/>
      <c r="AD94" s="56"/>
      <c r="AE94" s="170"/>
      <c r="AF94" s="171"/>
      <c r="AG94" s="84">
        <f t="shared" si="21"/>
      </c>
      <c r="AH94" s="85"/>
      <c r="AI94" s="86">
        <f t="shared" si="26"/>
      </c>
      <c r="AJ94" s="86"/>
      <c r="AK94" s="198"/>
      <c r="AL94" s="155"/>
      <c r="AM94" s="155"/>
      <c r="AN94" s="56"/>
      <c r="AO94" s="170"/>
      <c r="AP94" s="171"/>
      <c r="AQ94" s="84">
        <f t="shared" si="22"/>
      </c>
      <c r="AR94" s="85"/>
      <c r="AS94" s="86">
        <f t="shared" si="27"/>
      </c>
      <c r="AT94" s="86"/>
      <c r="AU94" s="198"/>
      <c r="AV94" s="155"/>
      <c r="AW94" s="155"/>
      <c r="AX94" s="56"/>
      <c r="AY94" s="170"/>
      <c r="AZ94" s="171"/>
      <c r="BA94" s="84">
        <f t="shared" si="23"/>
      </c>
      <c r="BB94" s="87"/>
      <c r="BC94" s="87"/>
      <c r="BD94" s="86"/>
      <c r="BE94" s="86">
        <f t="shared" si="28"/>
      </c>
      <c r="BF94" s="85"/>
      <c r="BG94" s="166"/>
      <c r="BH94" s="155"/>
      <c r="BI94" s="155"/>
      <c r="BK94" s="135"/>
      <c r="BL94" s="81">
        <f t="shared" si="34"/>
      </c>
      <c r="BM94" s="81" t="s">
        <v>5</v>
      </c>
      <c r="BN94" s="108">
        <f t="shared" si="35"/>
      </c>
      <c r="BO94" s="88">
        <f t="shared" si="32"/>
      </c>
      <c r="BP94" s="105">
        <f t="shared" si="36"/>
      </c>
      <c r="BQ94" s="138"/>
      <c r="BR94" s="138">
        <f t="shared" si="33"/>
      </c>
      <c r="BS94" s="141"/>
    </row>
    <row r="95" spans="1:71" ht="9.75" customHeight="1">
      <c r="A95" s="205"/>
      <c r="B95" s="206"/>
      <c r="C95" s="36"/>
      <c r="D95" s="45"/>
      <c r="E95" s="46">
        <f t="shared" si="29"/>
      </c>
      <c r="F95" s="46"/>
      <c r="G95" s="209"/>
      <c r="H95" s="180"/>
      <c r="I95" s="186"/>
      <c r="J95" s="99"/>
      <c r="K95" s="205"/>
      <c r="L95" s="206"/>
      <c r="M95" s="54">
        <f t="shared" si="25"/>
      </c>
      <c r="N95" s="45"/>
      <c r="O95" s="46">
        <f t="shared" si="30"/>
      </c>
      <c r="P95" s="46"/>
      <c r="Q95" s="209"/>
      <c r="R95" s="180"/>
      <c r="S95" s="180"/>
      <c r="T95" s="99"/>
      <c r="U95" s="205"/>
      <c r="V95" s="206"/>
      <c r="W95" s="54">
        <f t="shared" si="20"/>
      </c>
      <c r="X95" s="45"/>
      <c r="Y95" s="46">
        <f t="shared" si="31"/>
      </c>
      <c r="Z95" s="46"/>
      <c r="AA95" s="209"/>
      <c r="AB95" s="180"/>
      <c r="AC95" s="180"/>
      <c r="AD95" s="56"/>
      <c r="AE95" s="170"/>
      <c r="AF95" s="171"/>
      <c r="AG95" s="84">
        <f t="shared" si="21"/>
      </c>
      <c r="AH95" s="85"/>
      <c r="AI95" s="86">
        <f t="shared" si="26"/>
      </c>
      <c r="AJ95" s="86"/>
      <c r="AK95" s="198"/>
      <c r="AL95" s="155"/>
      <c r="AM95" s="155"/>
      <c r="AN95" s="56"/>
      <c r="AO95" s="170"/>
      <c r="AP95" s="171"/>
      <c r="AQ95" s="84">
        <f t="shared" si="22"/>
      </c>
      <c r="AR95" s="85"/>
      <c r="AS95" s="86">
        <f t="shared" si="27"/>
      </c>
      <c r="AT95" s="86"/>
      <c r="AU95" s="198"/>
      <c r="AV95" s="155"/>
      <c r="AW95" s="155"/>
      <c r="AX95" s="56"/>
      <c r="AY95" s="170"/>
      <c r="AZ95" s="171"/>
      <c r="BA95" s="84">
        <f t="shared" si="23"/>
      </c>
      <c r="BB95" s="87"/>
      <c r="BC95" s="87"/>
      <c r="BD95" s="86"/>
      <c r="BE95" s="86">
        <f t="shared" si="28"/>
      </c>
      <c r="BF95" s="85"/>
      <c r="BG95" s="166"/>
      <c r="BH95" s="155"/>
      <c r="BI95" s="155"/>
      <c r="BK95" s="135"/>
      <c r="BL95" s="81">
        <f t="shared" si="34"/>
      </c>
      <c r="BM95" s="81" t="s">
        <v>5</v>
      </c>
      <c r="BN95" s="108">
        <f t="shared" si="35"/>
      </c>
      <c r="BO95" s="88">
        <f t="shared" si="32"/>
      </c>
      <c r="BP95" s="105">
        <f t="shared" si="36"/>
      </c>
      <c r="BQ95" s="138"/>
      <c r="BR95" s="138">
        <f t="shared" si="33"/>
      </c>
      <c r="BS95" s="141"/>
    </row>
    <row r="96" spans="1:71" ht="9.75" customHeight="1">
      <c r="A96" s="205"/>
      <c r="B96" s="206"/>
      <c r="C96" s="36"/>
      <c r="D96" s="45"/>
      <c r="E96" s="46">
        <f t="shared" si="29"/>
      </c>
      <c r="F96" s="46"/>
      <c r="G96" s="209"/>
      <c r="H96" s="180"/>
      <c r="I96" s="186"/>
      <c r="J96" s="99"/>
      <c r="K96" s="205"/>
      <c r="L96" s="206"/>
      <c r="M96" s="54">
        <f t="shared" si="25"/>
      </c>
      <c r="N96" s="45"/>
      <c r="O96" s="46">
        <f t="shared" si="30"/>
      </c>
      <c r="P96" s="46"/>
      <c r="Q96" s="209"/>
      <c r="R96" s="180"/>
      <c r="S96" s="180"/>
      <c r="T96" s="99"/>
      <c r="U96" s="205"/>
      <c r="V96" s="206"/>
      <c r="W96" s="54">
        <f t="shared" si="20"/>
      </c>
      <c r="X96" s="45"/>
      <c r="Y96" s="46">
        <f t="shared" si="31"/>
      </c>
      <c r="Z96" s="46"/>
      <c r="AA96" s="209"/>
      <c r="AB96" s="180"/>
      <c r="AC96" s="180"/>
      <c r="AD96" s="56"/>
      <c r="AE96" s="170"/>
      <c r="AF96" s="171"/>
      <c r="AG96" s="84">
        <f t="shared" si="21"/>
      </c>
      <c r="AH96" s="85"/>
      <c r="AI96" s="86">
        <f t="shared" si="26"/>
      </c>
      <c r="AJ96" s="86"/>
      <c r="AK96" s="198"/>
      <c r="AL96" s="155"/>
      <c r="AM96" s="155"/>
      <c r="AN96" s="56"/>
      <c r="AO96" s="170"/>
      <c r="AP96" s="171"/>
      <c r="AQ96" s="84">
        <f t="shared" si="22"/>
      </c>
      <c r="AR96" s="85"/>
      <c r="AS96" s="86">
        <f t="shared" si="27"/>
      </c>
      <c r="AT96" s="86"/>
      <c r="AU96" s="198"/>
      <c r="AV96" s="155"/>
      <c r="AW96" s="155"/>
      <c r="AX96" s="56"/>
      <c r="AY96" s="170"/>
      <c r="AZ96" s="171"/>
      <c r="BA96" s="84">
        <f t="shared" si="23"/>
      </c>
      <c r="BB96" s="87"/>
      <c r="BC96" s="87"/>
      <c r="BD96" s="86"/>
      <c r="BE96" s="86">
        <f t="shared" si="28"/>
      </c>
      <c r="BF96" s="85"/>
      <c r="BG96" s="166"/>
      <c r="BH96" s="155"/>
      <c r="BI96" s="155"/>
      <c r="BK96" s="135"/>
      <c r="BL96" s="81">
        <f t="shared" si="34"/>
      </c>
      <c r="BM96" s="81" t="s">
        <v>5</v>
      </c>
      <c r="BN96" s="108">
        <f t="shared" si="35"/>
      </c>
      <c r="BO96" s="88">
        <f t="shared" si="32"/>
      </c>
      <c r="BP96" s="105">
        <f t="shared" si="36"/>
      </c>
      <c r="BQ96" s="138"/>
      <c r="BR96" s="138">
        <f t="shared" si="33"/>
      </c>
      <c r="BS96" s="141"/>
    </row>
    <row r="97" spans="1:71" ht="10.5" customHeight="1" thickBot="1">
      <c r="A97" s="207"/>
      <c r="B97" s="208"/>
      <c r="C97" s="39"/>
      <c r="D97" s="47"/>
      <c r="E97" s="48">
        <f t="shared" si="29"/>
      </c>
      <c r="F97" s="48"/>
      <c r="G97" s="210"/>
      <c r="H97" s="181"/>
      <c r="I97" s="187"/>
      <c r="J97" s="99"/>
      <c r="K97" s="207"/>
      <c r="L97" s="208"/>
      <c r="M97" s="55">
        <f t="shared" si="25"/>
      </c>
      <c r="N97" s="47"/>
      <c r="O97" s="48">
        <f t="shared" si="30"/>
      </c>
      <c r="P97" s="48"/>
      <c r="Q97" s="210"/>
      <c r="R97" s="181"/>
      <c r="S97" s="181"/>
      <c r="T97" s="99"/>
      <c r="U97" s="207"/>
      <c r="V97" s="208"/>
      <c r="W97" s="55">
        <f t="shared" si="20"/>
      </c>
      <c r="X97" s="47"/>
      <c r="Y97" s="48">
        <f t="shared" si="31"/>
      </c>
      <c r="Z97" s="48"/>
      <c r="AA97" s="210"/>
      <c r="AB97" s="181"/>
      <c r="AC97" s="181"/>
      <c r="AD97" s="56"/>
      <c r="AE97" s="172"/>
      <c r="AF97" s="173"/>
      <c r="AG97" s="89">
        <f t="shared" si="21"/>
      </c>
      <c r="AH97" s="90"/>
      <c r="AI97" s="91">
        <f t="shared" si="26"/>
      </c>
      <c r="AJ97" s="91"/>
      <c r="AK97" s="199"/>
      <c r="AL97" s="156"/>
      <c r="AM97" s="156"/>
      <c r="AN97" s="56"/>
      <c r="AO97" s="172"/>
      <c r="AP97" s="173"/>
      <c r="AQ97" s="89">
        <f t="shared" si="22"/>
      </c>
      <c r="AR97" s="90"/>
      <c r="AS97" s="91">
        <f t="shared" si="27"/>
      </c>
      <c r="AT97" s="91"/>
      <c r="AU97" s="199"/>
      <c r="AV97" s="156"/>
      <c r="AW97" s="156"/>
      <c r="AX97" s="56"/>
      <c r="AY97" s="172"/>
      <c r="AZ97" s="173"/>
      <c r="BA97" s="89">
        <f t="shared" si="23"/>
      </c>
      <c r="BB97" s="92"/>
      <c r="BC97" s="92"/>
      <c r="BD97" s="91"/>
      <c r="BE97" s="91">
        <f t="shared" si="28"/>
      </c>
      <c r="BF97" s="90"/>
      <c r="BG97" s="167"/>
      <c r="BH97" s="156"/>
      <c r="BI97" s="156"/>
      <c r="BK97" s="136"/>
      <c r="BL97" s="93">
        <f t="shared" si="34"/>
      </c>
      <c r="BM97" s="93" t="s">
        <v>5</v>
      </c>
      <c r="BN97" s="109">
        <f t="shared" si="35"/>
      </c>
      <c r="BO97" s="94">
        <f t="shared" si="32"/>
      </c>
      <c r="BP97" s="106">
        <f t="shared" si="36"/>
      </c>
      <c r="BQ97" s="139"/>
      <c r="BR97" s="139">
        <f t="shared" si="33"/>
      </c>
      <c r="BS97" s="142"/>
    </row>
    <row r="98" spans="1:71" ht="9.75" customHeight="1">
      <c r="A98" s="203" t="s">
        <v>14</v>
      </c>
      <c r="B98" s="204" t="s">
        <v>14</v>
      </c>
      <c r="C98" s="33" t="s">
        <v>111</v>
      </c>
      <c r="D98" s="43">
        <v>42</v>
      </c>
      <c r="E98" s="44">
        <f t="shared" si="29"/>
        <v>3</v>
      </c>
      <c r="F98" s="44">
        <v>1.5</v>
      </c>
      <c r="G98" s="209">
        <f>IF(SUM(D98:D107)=0,"",(SUM(D98:D107)-MAX(D98:D107)))</f>
        <v>199</v>
      </c>
      <c r="H98" s="179">
        <f>IF(G98="","",RANK(G98,G$78:G$137,1))</f>
        <v>4</v>
      </c>
      <c r="I98" s="185">
        <v>2</v>
      </c>
      <c r="J98" s="99"/>
      <c r="K98" s="203" t="s">
        <v>14</v>
      </c>
      <c r="L98" s="204" t="s">
        <v>14</v>
      </c>
      <c r="M98" s="53" t="str">
        <f t="shared" si="25"/>
        <v>Austin Schnell</v>
      </c>
      <c r="N98" s="43">
        <v>40</v>
      </c>
      <c r="O98" s="44">
        <f t="shared" si="30"/>
        <v>2</v>
      </c>
      <c r="P98" s="44">
        <v>3.5</v>
      </c>
      <c r="Q98" s="209">
        <f>IF(SUM(N98:N107)=0,"",(SUM(N98:N107)-MAX(N98:N107)))</f>
        <v>188</v>
      </c>
      <c r="R98" s="179">
        <f>IF(Q98="","",RANK(Q98,Q$78:Q$137,1))</f>
        <v>4</v>
      </c>
      <c r="S98" s="179">
        <v>2</v>
      </c>
      <c r="T98" s="99"/>
      <c r="U98" s="203" t="s">
        <v>14</v>
      </c>
      <c r="V98" s="204" t="s">
        <v>14</v>
      </c>
      <c r="W98" s="53" t="str">
        <f t="shared" si="20"/>
        <v>Austin Schnell</v>
      </c>
      <c r="X98" s="43">
        <v>43</v>
      </c>
      <c r="Y98" s="44">
        <f t="shared" si="31"/>
        <v>8</v>
      </c>
      <c r="Z98" s="44"/>
      <c r="AA98" s="209">
        <f>IF(SUM(X98:X107)=0,"",(SUM(X98:X107)-MAX(X98:X107)))</f>
        <v>190</v>
      </c>
      <c r="AB98" s="179">
        <f>IF(AA98="","",RANK(AA98,AA$78:AA$137,1))</f>
        <v>4</v>
      </c>
      <c r="AC98" s="179">
        <v>2</v>
      </c>
      <c r="AD98" s="56"/>
      <c r="AE98" s="168" t="s">
        <v>14</v>
      </c>
      <c r="AF98" s="169" t="s">
        <v>14</v>
      </c>
      <c r="AG98" s="79" t="str">
        <f t="shared" si="21"/>
        <v>Austin Schnell</v>
      </c>
      <c r="AH98" s="77">
        <v>41</v>
      </c>
      <c r="AI98" s="78">
        <f t="shared" si="26"/>
        <v>8</v>
      </c>
      <c r="AJ98" s="78">
        <v>6</v>
      </c>
      <c r="AK98" s="197">
        <f>IF(SUM(AH98:AH107)=0,"",(SUM(AH98:AH107)-MAX(AH98:AH107)))</f>
        <v>185</v>
      </c>
      <c r="AL98" s="154">
        <f>IF(AK98="","",RANK(AK98,AK$8:AK$137,1))</f>
        <v>8</v>
      </c>
      <c r="AM98" s="154">
        <v>4.5</v>
      </c>
      <c r="AN98" s="56"/>
      <c r="AO98" s="168" t="s">
        <v>14</v>
      </c>
      <c r="AP98" s="169" t="s">
        <v>14</v>
      </c>
      <c r="AQ98" s="79" t="str">
        <f t="shared" si="22"/>
        <v>Austin Schnell</v>
      </c>
      <c r="AR98" s="95">
        <v>35</v>
      </c>
      <c r="AS98" s="78">
        <f t="shared" si="27"/>
        <v>1</v>
      </c>
      <c r="AT98" s="78">
        <v>14.5</v>
      </c>
      <c r="AU98" s="197">
        <f>IF(SUM(AR98:AR107)=0,"",(SUM(AR98:AR107)-MAX(AR98:AR107)))</f>
        <v>180</v>
      </c>
      <c r="AV98" s="154">
        <f>IF(AU98="","",RANK(AU98,AU$8:AU$137,1))</f>
        <v>6</v>
      </c>
      <c r="AW98" s="154">
        <v>7</v>
      </c>
      <c r="AX98" s="56"/>
      <c r="AY98" s="168" t="s">
        <v>14</v>
      </c>
      <c r="AZ98" s="169" t="s">
        <v>14</v>
      </c>
      <c r="BA98" s="79" t="str">
        <f t="shared" si="23"/>
        <v>Austin Schnell</v>
      </c>
      <c r="BB98" s="80">
        <v>35</v>
      </c>
      <c r="BC98" s="80">
        <v>38</v>
      </c>
      <c r="BD98" s="78">
        <v>73</v>
      </c>
      <c r="BE98" s="78">
        <f t="shared" si="28"/>
        <v>1</v>
      </c>
      <c r="BF98" s="95">
        <v>30</v>
      </c>
      <c r="BG98" s="166">
        <f>IF(SUM(BD98:BD107)=0,"",(SUM(BD98:BD107)-MAX(BD98:BD107)))</f>
        <v>350</v>
      </c>
      <c r="BH98" s="154">
        <f>IF(BG98="","",RANK(BG98,BG$8:BG$137,1))</f>
        <v>8</v>
      </c>
      <c r="BI98" s="154">
        <v>10</v>
      </c>
      <c r="BK98" s="134" t="str">
        <f>A98</f>
        <v>MISHICOT</v>
      </c>
      <c r="BL98" s="81" t="str">
        <f t="shared" si="34"/>
        <v>Austin Schnell</v>
      </c>
      <c r="BM98" s="81" t="s">
        <v>13</v>
      </c>
      <c r="BN98" s="107">
        <f t="shared" si="35"/>
        <v>39.142857142857146</v>
      </c>
      <c r="BO98" s="82">
        <f t="shared" si="32"/>
        <v>39.97002588844435</v>
      </c>
      <c r="BP98" s="104">
        <f t="shared" si="36"/>
        <v>55.5</v>
      </c>
      <c r="BQ98" s="137">
        <f>IF(G98="","",((G98+Q98+AA98+AK98+AU98+BG98)/7))</f>
        <v>184.57142857142858</v>
      </c>
      <c r="BR98" s="137">
        <f>IF(BQ98=0,"",(BQ98-BZ$5)*(113/CA$5)*(0.96)+144)</f>
        <v>184.90020240056487</v>
      </c>
      <c r="BS98" s="140">
        <f>(I98+S98+AC98+AM98+AW98+BI98)</f>
        <v>27.5</v>
      </c>
    </row>
    <row r="99" spans="1:71" ht="9.75" customHeight="1">
      <c r="A99" s="205"/>
      <c r="B99" s="206"/>
      <c r="C99" s="36" t="s">
        <v>112</v>
      </c>
      <c r="D99" s="45">
        <v>49</v>
      </c>
      <c r="E99" s="46">
        <f t="shared" si="29"/>
        <v>13</v>
      </c>
      <c r="F99" s="46"/>
      <c r="G99" s="209"/>
      <c r="H99" s="180"/>
      <c r="I99" s="186"/>
      <c r="J99" s="99"/>
      <c r="K99" s="205"/>
      <c r="L99" s="206"/>
      <c r="M99" s="54" t="str">
        <f t="shared" si="25"/>
        <v>Eric Morreau</v>
      </c>
      <c r="N99" s="45">
        <v>50</v>
      </c>
      <c r="O99" s="46">
        <f t="shared" si="30"/>
        <v>21</v>
      </c>
      <c r="P99" s="46"/>
      <c r="Q99" s="209"/>
      <c r="R99" s="180"/>
      <c r="S99" s="180"/>
      <c r="T99" s="99"/>
      <c r="U99" s="205"/>
      <c r="V99" s="206"/>
      <c r="W99" s="54" t="str">
        <f t="shared" si="20"/>
        <v>Eric Morreau</v>
      </c>
      <c r="X99" s="45">
        <v>44</v>
      </c>
      <c r="Y99" s="46">
        <f t="shared" si="31"/>
        <v>9</v>
      </c>
      <c r="Z99" s="46"/>
      <c r="AA99" s="209"/>
      <c r="AB99" s="180"/>
      <c r="AC99" s="180"/>
      <c r="AD99" s="56"/>
      <c r="AE99" s="170"/>
      <c r="AF99" s="171"/>
      <c r="AG99" s="84" t="str">
        <f t="shared" si="21"/>
        <v>Eric Morreau</v>
      </c>
      <c r="AH99" s="85">
        <v>42</v>
      </c>
      <c r="AI99" s="86">
        <f t="shared" si="26"/>
        <v>13</v>
      </c>
      <c r="AJ99" s="86">
        <v>1.5</v>
      </c>
      <c r="AK99" s="198"/>
      <c r="AL99" s="155"/>
      <c r="AM99" s="155"/>
      <c r="AN99" s="56"/>
      <c r="AO99" s="170"/>
      <c r="AP99" s="171"/>
      <c r="AQ99" s="84" t="str">
        <f t="shared" si="22"/>
        <v>Eric Morreau</v>
      </c>
      <c r="AR99" s="85">
        <v>44</v>
      </c>
      <c r="AS99" s="86">
        <f t="shared" si="27"/>
        <v>19</v>
      </c>
      <c r="AT99" s="86"/>
      <c r="AU99" s="198"/>
      <c r="AV99" s="155"/>
      <c r="AW99" s="155"/>
      <c r="AX99" s="56"/>
      <c r="AY99" s="170"/>
      <c r="AZ99" s="171"/>
      <c r="BA99" s="84" t="str">
        <f t="shared" si="23"/>
        <v>Eric Morreau</v>
      </c>
      <c r="BB99" s="87">
        <v>42</v>
      </c>
      <c r="BC99" s="87">
        <v>43</v>
      </c>
      <c r="BD99" s="86">
        <v>85</v>
      </c>
      <c r="BE99" s="86">
        <f t="shared" si="28"/>
        <v>18</v>
      </c>
      <c r="BF99" s="85">
        <v>11.5</v>
      </c>
      <c r="BG99" s="166"/>
      <c r="BH99" s="155"/>
      <c r="BI99" s="155"/>
      <c r="BK99" s="135"/>
      <c r="BL99" s="81" t="str">
        <f t="shared" si="34"/>
        <v>Eric Morreau</v>
      </c>
      <c r="BM99" s="81" t="s">
        <v>13</v>
      </c>
      <c r="BN99" s="108">
        <f t="shared" si="35"/>
        <v>44.857142857142854</v>
      </c>
      <c r="BO99" s="88">
        <f t="shared" si="32"/>
        <v>45.07616851023771</v>
      </c>
      <c r="BP99" s="105">
        <f t="shared" si="36"/>
        <v>13</v>
      </c>
      <c r="BQ99" s="138"/>
      <c r="BR99" s="138">
        <f t="shared" si="33"/>
      </c>
      <c r="BS99" s="141"/>
    </row>
    <row r="100" spans="1:71" ht="9.75" customHeight="1">
      <c r="A100" s="205"/>
      <c r="B100" s="206"/>
      <c r="C100" s="36" t="s">
        <v>113</v>
      </c>
      <c r="D100" s="45">
        <v>50</v>
      </c>
      <c r="E100" s="46">
        <f t="shared" si="29"/>
        <v>17</v>
      </c>
      <c r="F100" s="46"/>
      <c r="G100" s="209"/>
      <c r="H100" s="180"/>
      <c r="I100" s="186"/>
      <c r="J100" s="99"/>
      <c r="K100" s="205"/>
      <c r="L100" s="206"/>
      <c r="M100" s="54" t="str">
        <f t="shared" si="25"/>
        <v>Jarod Mueller</v>
      </c>
      <c r="N100" s="45">
        <v>47</v>
      </c>
      <c r="O100" s="46">
        <f t="shared" si="30"/>
        <v>16</v>
      </c>
      <c r="P100" s="46"/>
      <c r="Q100" s="209"/>
      <c r="R100" s="180"/>
      <c r="S100" s="180"/>
      <c r="T100" s="99"/>
      <c r="U100" s="205"/>
      <c r="V100" s="206"/>
      <c r="W100" s="54" t="str">
        <f t="shared" si="20"/>
        <v>Jarod Mueller</v>
      </c>
      <c r="X100" s="45">
        <v>58</v>
      </c>
      <c r="Y100" s="46">
        <f t="shared" si="31"/>
        <v>26</v>
      </c>
      <c r="Z100" s="46"/>
      <c r="AA100" s="209"/>
      <c r="AB100" s="180"/>
      <c r="AC100" s="180"/>
      <c r="AD100" s="56"/>
      <c r="AE100" s="170"/>
      <c r="AF100" s="171"/>
      <c r="AG100" s="84" t="str">
        <f t="shared" si="21"/>
        <v>Jarod Mueller</v>
      </c>
      <c r="AH100" s="85">
        <v>57</v>
      </c>
      <c r="AI100" s="86">
        <f t="shared" si="26"/>
        <v>58</v>
      </c>
      <c r="AJ100" s="86"/>
      <c r="AK100" s="198"/>
      <c r="AL100" s="155"/>
      <c r="AM100" s="155"/>
      <c r="AN100" s="56"/>
      <c r="AO100" s="170"/>
      <c r="AP100" s="171"/>
      <c r="AQ100" s="84" t="str">
        <f t="shared" si="22"/>
        <v>Jarod Mueller</v>
      </c>
      <c r="AR100" s="85">
        <v>50</v>
      </c>
      <c r="AS100" s="86">
        <f t="shared" si="27"/>
        <v>40</v>
      </c>
      <c r="AT100" s="86"/>
      <c r="AU100" s="198"/>
      <c r="AV100" s="155"/>
      <c r="AW100" s="155"/>
      <c r="AX100" s="56"/>
      <c r="AY100" s="170"/>
      <c r="AZ100" s="171"/>
      <c r="BA100" s="84" t="str">
        <f t="shared" si="23"/>
        <v>Jarod Mueller</v>
      </c>
      <c r="BB100" s="87">
        <v>48</v>
      </c>
      <c r="BC100" s="87">
        <v>47</v>
      </c>
      <c r="BD100" s="86">
        <v>95</v>
      </c>
      <c r="BE100" s="86">
        <f t="shared" si="28"/>
        <v>47</v>
      </c>
      <c r="BF100" s="85"/>
      <c r="BG100" s="166"/>
      <c r="BH100" s="155"/>
      <c r="BI100" s="155"/>
      <c r="BK100" s="135"/>
      <c r="BL100" s="81" t="str">
        <f t="shared" si="34"/>
        <v>Jarod Mueller</v>
      </c>
      <c r="BM100" s="81" t="s">
        <v>13</v>
      </c>
      <c r="BN100" s="108">
        <f t="shared" si="35"/>
        <v>51</v>
      </c>
      <c r="BO100" s="88">
        <f t="shared" si="32"/>
        <v>50.56527182866557</v>
      </c>
      <c r="BP100" s="105">
        <f t="shared" si="36"/>
      </c>
      <c r="BQ100" s="138"/>
      <c r="BR100" s="138">
        <f t="shared" si="33"/>
      </c>
      <c r="BS100" s="141"/>
    </row>
    <row r="101" spans="1:71" ht="9.75" customHeight="1">
      <c r="A101" s="205"/>
      <c r="B101" s="206"/>
      <c r="C101" s="36" t="s">
        <v>114</v>
      </c>
      <c r="D101" s="45">
        <v>58</v>
      </c>
      <c r="E101" s="46">
        <f t="shared" si="29"/>
        <v>25</v>
      </c>
      <c r="F101" s="46"/>
      <c r="G101" s="209"/>
      <c r="H101" s="180"/>
      <c r="I101" s="186"/>
      <c r="J101" s="99"/>
      <c r="K101" s="205"/>
      <c r="L101" s="206"/>
      <c r="M101" s="54" t="str">
        <f t="shared" si="25"/>
        <v>Josh Ratajczak</v>
      </c>
      <c r="N101" s="45">
        <v>51</v>
      </c>
      <c r="O101" s="46">
        <f t="shared" si="30"/>
        <v>22</v>
      </c>
      <c r="P101" s="46"/>
      <c r="Q101" s="209"/>
      <c r="R101" s="180"/>
      <c r="S101" s="180"/>
      <c r="T101" s="99"/>
      <c r="U101" s="205"/>
      <c r="V101" s="206"/>
      <c r="W101" s="54" t="str">
        <f t="shared" si="20"/>
        <v>Josh Ratajczak</v>
      </c>
      <c r="X101" s="45">
        <v>45</v>
      </c>
      <c r="Y101" s="46">
        <f t="shared" si="31"/>
        <v>12</v>
      </c>
      <c r="Z101" s="46"/>
      <c r="AA101" s="209"/>
      <c r="AB101" s="180"/>
      <c r="AC101" s="180"/>
      <c r="AD101" s="56"/>
      <c r="AE101" s="170"/>
      <c r="AF101" s="171"/>
      <c r="AG101" s="84" t="str">
        <f t="shared" si="21"/>
        <v>Josh Ratajczak</v>
      </c>
      <c r="AH101" s="85">
        <v>52</v>
      </c>
      <c r="AI101" s="86">
        <f t="shared" si="26"/>
        <v>52</v>
      </c>
      <c r="AJ101" s="86"/>
      <c r="AK101" s="198"/>
      <c r="AL101" s="155"/>
      <c r="AM101" s="155"/>
      <c r="AN101" s="56"/>
      <c r="AO101" s="170"/>
      <c r="AP101" s="171"/>
      <c r="AQ101" s="84" t="str">
        <f t="shared" si="22"/>
        <v>Josh Ratajczak</v>
      </c>
      <c r="AR101" s="85">
        <v>51</v>
      </c>
      <c r="AS101" s="86">
        <f t="shared" si="27"/>
        <v>42</v>
      </c>
      <c r="AT101" s="86"/>
      <c r="AU101" s="198"/>
      <c r="AV101" s="155"/>
      <c r="AW101" s="155"/>
      <c r="AX101" s="56"/>
      <c r="AY101" s="170"/>
      <c r="AZ101" s="171"/>
      <c r="BA101" s="84" t="str">
        <f t="shared" si="23"/>
        <v>Josh Ratajczak</v>
      </c>
      <c r="BB101" s="87">
        <v>47</v>
      </c>
      <c r="BC101" s="87">
        <v>50</v>
      </c>
      <c r="BD101" s="86">
        <v>97</v>
      </c>
      <c r="BE101" s="86">
        <f t="shared" si="28"/>
        <v>50</v>
      </c>
      <c r="BF101" s="85"/>
      <c r="BG101" s="166"/>
      <c r="BH101" s="155"/>
      <c r="BI101" s="155"/>
      <c r="BK101" s="135"/>
      <c r="BL101" s="81" t="str">
        <f t="shared" si="34"/>
        <v>Josh Ratajczak</v>
      </c>
      <c r="BM101" s="81" t="s">
        <v>13</v>
      </c>
      <c r="BN101" s="108">
        <f t="shared" si="35"/>
        <v>50.57142857142857</v>
      </c>
      <c r="BO101" s="88">
        <f t="shared" si="32"/>
        <v>50.18231113203107</v>
      </c>
      <c r="BP101" s="105">
        <f t="shared" si="36"/>
      </c>
      <c r="BQ101" s="138"/>
      <c r="BR101" s="138">
        <f t="shared" si="33"/>
      </c>
      <c r="BS101" s="141"/>
    </row>
    <row r="102" spans="1:71" ht="9.75" customHeight="1">
      <c r="A102" s="205"/>
      <c r="B102" s="206"/>
      <c r="C102" s="36" t="s">
        <v>115</v>
      </c>
      <c r="D102" s="45">
        <v>60</v>
      </c>
      <c r="E102" s="46">
        <f t="shared" si="29"/>
        <v>26</v>
      </c>
      <c r="F102" s="46"/>
      <c r="G102" s="209"/>
      <c r="H102" s="180"/>
      <c r="I102" s="186"/>
      <c r="J102" s="99"/>
      <c r="K102" s="205"/>
      <c r="L102" s="206"/>
      <c r="M102" s="54" t="str">
        <f t="shared" si="25"/>
        <v>Nick Bartz</v>
      </c>
      <c r="N102" s="45">
        <v>54</v>
      </c>
      <c r="O102" s="46">
        <f t="shared" si="30"/>
        <v>24</v>
      </c>
      <c r="P102" s="46"/>
      <c r="Q102" s="209"/>
      <c r="R102" s="180"/>
      <c r="S102" s="180"/>
      <c r="T102" s="99"/>
      <c r="U102" s="205"/>
      <c r="V102" s="206"/>
      <c r="W102" s="54" t="str">
        <f t="shared" si="20"/>
        <v>Nick Bartz</v>
      </c>
      <c r="X102" s="45">
        <v>60</v>
      </c>
      <c r="Y102" s="46">
        <f t="shared" si="31"/>
        <v>28</v>
      </c>
      <c r="Z102" s="46"/>
      <c r="AA102" s="209"/>
      <c r="AB102" s="180"/>
      <c r="AC102" s="180"/>
      <c r="AD102" s="56"/>
      <c r="AE102" s="170"/>
      <c r="AF102" s="171"/>
      <c r="AG102" s="84" t="str">
        <f t="shared" si="21"/>
        <v>Nick Bartz</v>
      </c>
      <c r="AH102" s="85">
        <v>50</v>
      </c>
      <c r="AI102" s="86">
        <f t="shared" si="26"/>
        <v>45</v>
      </c>
      <c r="AJ102" s="86"/>
      <c r="AK102" s="198"/>
      <c r="AL102" s="155"/>
      <c r="AM102" s="155"/>
      <c r="AN102" s="56"/>
      <c r="AO102" s="170"/>
      <c r="AP102" s="171"/>
      <c r="AQ102" s="84" t="str">
        <f t="shared" si="22"/>
        <v>Nick Bartz</v>
      </c>
      <c r="AR102" s="85">
        <v>64</v>
      </c>
      <c r="AS102" s="86">
        <f t="shared" si="27"/>
        <v>63</v>
      </c>
      <c r="AT102" s="86"/>
      <c r="AU102" s="198"/>
      <c r="AV102" s="155"/>
      <c r="AW102" s="155"/>
      <c r="AX102" s="56"/>
      <c r="AY102" s="170"/>
      <c r="AZ102" s="171"/>
      <c r="BA102" s="84" t="str">
        <f t="shared" si="23"/>
        <v>Nick Bartz</v>
      </c>
      <c r="BB102" s="87">
        <v>57</v>
      </c>
      <c r="BC102" s="87">
        <v>56</v>
      </c>
      <c r="BD102" s="86">
        <v>113</v>
      </c>
      <c r="BE102" s="86">
        <f t="shared" si="28"/>
        <v>62</v>
      </c>
      <c r="BF102" s="85"/>
      <c r="BG102" s="166"/>
      <c r="BH102" s="155"/>
      <c r="BI102" s="155"/>
      <c r="BK102" s="135"/>
      <c r="BL102" s="81" t="str">
        <f t="shared" si="34"/>
        <v>Nick Bartz</v>
      </c>
      <c r="BM102" s="81" t="s">
        <v>13</v>
      </c>
      <c r="BN102" s="108">
        <f t="shared" si="35"/>
        <v>57.285714285714285</v>
      </c>
      <c r="BO102" s="88">
        <f t="shared" si="32"/>
        <v>56.18202871263827</v>
      </c>
      <c r="BP102" s="105">
        <f t="shared" si="36"/>
      </c>
      <c r="BQ102" s="138"/>
      <c r="BR102" s="138">
        <f t="shared" si="33"/>
      </c>
      <c r="BS102" s="141"/>
    </row>
    <row r="103" spans="1:71" ht="9.75" customHeight="1">
      <c r="A103" s="205"/>
      <c r="B103" s="206"/>
      <c r="C103" s="36"/>
      <c r="D103" s="45"/>
      <c r="E103" s="46">
        <f t="shared" si="29"/>
      </c>
      <c r="F103" s="46"/>
      <c r="G103" s="209"/>
      <c r="H103" s="180"/>
      <c r="I103" s="186"/>
      <c r="J103" s="99"/>
      <c r="K103" s="205"/>
      <c r="L103" s="206"/>
      <c r="M103" s="54">
        <f t="shared" si="25"/>
      </c>
      <c r="N103" s="45"/>
      <c r="O103" s="46">
        <f t="shared" si="30"/>
      </c>
      <c r="P103" s="46"/>
      <c r="Q103" s="209"/>
      <c r="R103" s="180"/>
      <c r="S103" s="180"/>
      <c r="T103" s="99"/>
      <c r="U103" s="205"/>
      <c r="V103" s="206"/>
      <c r="W103" s="54">
        <f t="shared" si="20"/>
      </c>
      <c r="X103" s="45"/>
      <c r="Y103" s="46">
        <f t="shared" si="31"/>
      </c>
      <c r="Z103" s="46"/>
      <c r="AA103" s="209"/>
      <c r="AB103" s="180"/>
      <c r="AC103" s="180"/>
      <c r="AD103" s="56"/>
      <c r="AE103" s="170"/>
      <c r="AF103" s="171"/>
      <c r="AG103" s="84">
        <f t="shared" si="21"/>
      </c>
      <c r="AH103" s="85"/>
      <c r="AI103" s="86">
        <f t="shared" si="26"/>
      </c>
      <c r="AJ103" s="86"/>
      <c r="AK103" s="198"/>
      <c r="AL103" s="155"/>
      <c r="AM103" s="155"/>
      <c r="AN103" s="56"/>
      <c r="AO103" s="170"/>
      <c r="AP103" s="171"/>
      <c r="AQ103" s="84">
        <f t="shared" si="22"/>
      </c>
      <c r="AR103" s="85"/>
      <c r="AS103" s="86">
        <f t="shared" si="27"/>
      </c>
      <c r="AT103" s="86"/>
      <c r="AU103" s="198"/>
      <c r="AV103" s="155"/>
      <c r="AW103" s="155"/>
      <c r="AX103" s="56"/>
      <c r="AY103" s="170"/>
      <c r="AZ103" s="171"/>
      <c r="BA103" s="84">
        <f t="shared" si="23"/>
      </c>
      <c r="BB103" s="87"/>
      <c r="BC103" s="87"/>
      <c r="BD103" s="86"/>
      <c r="BE103" s="86">
        <f t="shared" si="28"/>
      </c>
      <c r="BF103" s="85"/>
      <c r="BG103" s="166"/>
      <c r="BH103" s="155"/>
      <c r="BI103" s="155"/>
      <c r="BK103" s="135"/>
      <c r="BL103" s="81">
        <f t="shared" si="34"/>
      </c>
      <c r="BM103" s="81" t="s">
        <v>13</v>
      </c>
      <c r="BN103" s="108">
        <f t="shared" si="35"/>
      </c>
      <c r="BO103" s="88">
        <f t="shared" si="32"/>
      </c>
      <c r="BP103" s="105">
        <f t="shared" si="36"/>
      </c>
      <c r="BQ103" s="138"/>
      <c r="BR103" s="138">
        <f t="shared" si="33"/>
      </c>
      <c r="BS103" s="141"/>
    </row>
    <row r="104" spans="1:71" ht="9.75" customHeight="1">
      <c r="A104" s="205"/>
      <c r="B104" s="206"/>
      <c r="C104" s="36"/>
      <c r="D104" s="45"/>
      <c r="E104" s="46">
        <f t="shared" si="29"/>
      </c>
      <c r="F104" s="46"/>
      <c r="G104" s="209"/>
      <c r="H104" s="180"/>
      <c r="I104" s="186"/>
      <c r="J104" s="99"/>
      <c r="K104" s="205"/>
      <c r="L104" s="206"/>
      <c r="M104" s="54">
        <f t="shared" si="25"/>
      </c>
      <c r="N104" s="45"/>
      <c r="O104" s="46">
        <f t="shared" si="30"/>
      </c>
      <c r="P104" s="46"/>
      <c r="Q104" s="209"/>
      <c r="R104" s="180"/>
      <c r="S104" s="180"/>
      <c r="T104" s="99"/>
      <c r="U104" s="205"/>
      <c r="V104" s="206"/>
      <c r="W104" s="54">
        <f t="shared" si="20"/>
      </c>
      <c r="X104" s="45"/>
      <c r="Y104" s="46">
        <f t="shared" si="31"/>
      </c>
      <c r="Z104" s="46"/>
      <c r="AA104" s="209"/>
      <c r="AB104" s="180"/>
      <c r="AC104" s="180"/>
      <c r="AD104" s="56"/>
      <c r="AE104" s="170"/>
      <c r="AF104" s="171"/>
      <c r="AG104" s="84">
        <f t="shared" si="21"/>
      </c>
      <c r="AH104" s="85"/>
      <c r="AI104" s="86">
        <f t="shared" si="26"/>
      </c>
      <c r="AJ104" s="86"/>
      <c r="AK104" s="198"/>
      <c r="AL104" s="155"/>
      <c r="AM104" s="155"/>
      <c r="AN104" s="56"/>
      <c r="AO104" s="170"/>
      <c r="AP104" s="171"/>
      <c r="AQ104" s="84">
        <f t="shared" si="22"/>
      </c>
      <c r="AR104" s="85"/>
      <c r="AS104" s="86">
        <f t="shared" si="27"/>
      </c>
      <c r="AT104" s="86"/>
      <c r="AU104" s="198"/>
      <c r="AV104" s="155"/>
      <c r="AW104" s="155"/>
      <c r="AX104" s="56"/>
      <c r="AY104" s="170"/>
      <c r="AZ104" s="171"/>
      <c r="BA104" s="84">
        <f t="shared" si="23"/>
      </c>
      <c r="BB104" s="87"/>
      <c r="BC104" s="87"/>
      <c r="BD104" s="86"/>
      <c r="BE104" s="86">
        <f t="shared" si="28"/>
      </c>
      <c r="BF104" s="85"/>
      <c r="BG104" s="166"/>
      <c r="BH104" s="155"/>
      <c r="BI104" s="155"/>
      <c r="BK104" s="135"/>
      <c r="BL104" s="81">
        <f t="shared" si="34"/>
      </c>
      <c r="BM104" s="81" t="s">
        <v>13</v>
      </c>
      <c r="BN104" s="108">
        <f t="shared" si="35"/>
      </c>
      <c r="BO104" s="88">
        <f t="shared" si="32"/>
      </c>
      <c r="BP104" s="105">
        <f t="shared" si="36"/>
      </c>
      <c r="BQ104" s="138"/>
      <c r="BR104" s="138">
        <f t="shared" si="33"/>
      </c>
      <c r="BS104" s="141"/>
    </row>
    <row r="105" spans="1:71" ht="9.75" customHeight="1">
      <c r="A105" s="205"/>
      <c r="B105" s="206"/>
      <c r="C105" s="36"/>
      <c r="D105" s="45"/>
      <c r="E105" s="46">
        <f t="shared" si="29"/>
      </c>
      <c r="F105" s="46"/>
      <c r="G105" s="209"/>
      <c r="H105" s="180"/>
      <c r="I105" s="186"/>
      <c r="J105" s="99"/>
      <c r="K105" s="205"/>
      <c r="L105" s="206"/>
      <c r="M105" s="54">
        <f t="shared" si="25"/>
      </c>
      <c r="N105" s="45"/>
      <c r="O105" s="46">
        <f t="shared" si="30"/>
      </c>
      <c r="P105" s="46"/>
      <c r="Q105" s="209"/>
      <c r="R105" s="180"/>
      <c r="S105" s="180"/>
      <c r="T105" s="99"/>
      <c r="U105" s="205"/>
      <c r="V105" s="206"/>
      <c r="W105" s="54">
        <f t="shared" si="20"/>
      </c>
      <c r="X105" s="45"/>
      <c r="Y105" s="46">
        <f t="shared" si="31"/>
      </c>
      <c r="Z105" s="46"/>
      <c r="AA105" s="209"/>
      <c r="AB105" s="180"/>
      <c r="AC105" s="180"/>
      <c r="AD105" s="56"/>
      <c r="AE105" s="170"/>
      <c r="AF105" s="171"/>
      <c r="AG105" s="84">
        <f t="shared" si="21"/>
      </c>
      <c r="AH105" s="85"/>
      <c r="AI105" s="86">
        <f t="shared" si="26"/>
      </c>
      <c r="AJ105" s="86"/>
      <c r="AK105" s="198"/>
      <c r="AL105" s="155"/>
      <c r="AM105" s="155"/>
      <c r="AN105" s="56"/>
      <c r="AO105" s="170"/>
      <c r="AP105" s="171"/>
      <c r="AQ105" s="84">
        <f t="shared" si="22"/>
      </c>
      <c r="AR105" s="85"/>
      <c r="AS105" s="86">
        <f t="shared" si="27"/>
      </c>
      <c r="AT105" s="86"/>
      <c r="AU105" s="198"/>
      <c r="AV105" s="155"/>
      <c r="AW105" s="155"/>
      <c r="AX105" s="56"/>
      <c r="AY105" s="170"/>
      <c r="AZ105" s="171"/>
      <c r="BA105" s="84">
        <f t="shared" si="23"/>
      </c>
      <c r="BB105" s="87"/>
      <c r="BC105" s="87"/>
      <c r="BD105" s="86"/>
      <c r="BE105" s="86">
        <f t="shared" si="28"/>
      </c>
      <c r="BF105" s="85"/>
      <c r="BG105" s="166"/>
      <c r="BH105" s="155"/>
      <c r="BI105" s="155"/>
      <c r="BK105" s="135"/>
      <c r="BL105" s="81">
        <f t="shared" si="34"/>
      </c>
      <c r="BM105" s="81" t="s">
        <v>13</v>
      </c>
      <c r="BN105" s="108">
        <f t="shared" si="35"/>
      </c>
      <c r="BO105" s="88">
        <f t="shared" si="32"/>
      </c>
      <c r="BP105" s="105">
        <f t="shared" si="36"/>
      </c>
      <c r="BQ105" s="138"/>
      <c r="BR105" s="138">
        <f t="shared" si="33"/>
      </c>
      <c r="BS105" s="141"/>
    </row>
    <row r="106" spans="1:71" ht="9.75" customHeight="1">
      <c r="A106" s="205"/>
      <c r="B106" s="206"/>
      <c r="C106" s="36"/>
      <c r="D106" s="45"/>
      <c r="E106" s="46">
        <f t="shared" si="29"/>
      </c>
      <c r="F106" s="46"/>
      <c r="G106" s="209"/>
      <c r="H106" s="180"/>
      <c r="I106" s="186"/>
      <c r="J106" s="99"/>
      <c r="K106" s="205"/>
      <c r="L106" s="206"/>
      <c r="M106" s="54">
        <f t="shared" si="25"/>
      </c>
      <c r="N106" s="45"/>
      <c r="O106" s="46">
        <f t="shared" si="30"/>
      </c>
      <c r="P106" s="46"/>
      <c r="Q106" s="209"/>
      <c r="R106" s="180"/>
      <c r="S106" s="180"/>
      <c r="T106" s="99"/>
      <c r="U106" s="205"/>
      <c r="V106" s="206"/>
      <c r="W106" s="54">
        <f t="shared" si="20"/>
      </c>
      <c r="X106" s="45"/>
      <c r="Y106" s="46">
        <f t="shared" si="31"/>
      </c>
      <c r="Z106" s="46"/>
      <c r="AA106" s="209"/>
      <c r="AB106" s="180"/>
      <c r="AC106" s="180"/>
      <c r="AD106" s="56"/>
      <c r="AE106" s="170"/>
      <c r="AF106" s="171"/>
      <c r="AG106" s="84">
        <f t="shared" si="21"/>
      </c>
      <c r="AH106" s="85"/>
      <c r="AI106" s="86">
        <f t="shared" si="26"/>
      </c>
      <c r="AJ106" s="86"/>
      <c r="AK106" s="198"/>
      <c r="AL106" s="155"/>
      <c r="AM106" s="155"/>
      <c r="AN106" s="56"/>
      <c r="AO106" s="170"/>
      <c r="AP106" s="171"/>
      <c r="AQ106" s="84">
        <f t="shared" si="22"/>
      </c>
      <c r="AR106" s="85"/>
      <c r="AS106" s="86">
        <f t="shared" si="27"/>
      </c>
      <c r="AT106" s="86"/>
      <c r="AU106" s="198"/>
      <c r="AV106" s="155"/>
      <c r="AW106" s="155"/>
      <c r="AX106" s="56"/>
      <c r="AY106" s="170"/>
      <c r="AZ106" s="171"/>
      <c r="BA106" s="84">
        <f t="shared" si="23"/>
      </c>
      <c r="BB106" s="87"/>
      <c r="BC106" s="87"/>
      <c r="BD106" s="86"/>
      <c r="BE106" s="86">
        <f t="shared" si="28"/>
      </c>
      <c r="BF106" s="85"/>
      <c r="BG106" s="166"/>
      <c r="BH106" s="155"/>
      <c r="BI106" s="155"/>
      <c r="BK106" s="135"/>
      <c r="BL106" s="81">
        <f t="shared" si="34"/>
      </c>
      <c r="BM106" s="81" t="s">
        <v>13</v>
      </c>
      <c r="BN106" s="108">
        <f t="shared" si="35"/>
      </c>
      <c r="BO106" s="88">
        <f t="shared" si="32"/>
      </c>
      <c r="BP106" s="105">
        <f t="shared" si="36"/>
      </c>
      <c r="BQ106" s="138"/>
      <c r="BR106" s="138">
        <f t="shared" si="33"/>
      </c>
      <c r="BS106" s="141"/>
    </row>
    <row r="107" spans="1:71" ht="10.5" customHeight="1" thickBot="1">
      <c r="A107" s="207"/>
      <c r="B107" s="208"/>
      <c r="C107" s="39"/>
      <c r="D107" s="47"/>
      <c r="E107" s="48">
        <f t="shared" si="29"/>
      </c>
      <c r="F107" s="48"/>
      <c r="G107" s="210"/>
      <c r="H107" s="181"/>
      <c r="I107" s="187"/>
      <c r="J107" s="99"/>
      <c r="K107" s="207"/>
      <c r="L107" s="208"/>
      <c r="M107" s="55">
        <f t="shared" si="25"/>
      </c>
      <c r="N107" s="47"/>
      <c r="O107" s="48">
        <f t="shared" si="30"/>
      </c>
      <c r="P107" s="48"/>
      <c r="Q107" s="210"/>
      <c r="R107" s="181"/>
      <c r="S107" s="181"/>
      <c r="T107" s="99"/>
      <c r="U107" s="207"/>
      <c r="V107" s="208"/>
      <c r="W107" s="55">
        <f t="shared" si="20"/>
      </c>
      <c r="X107" s="47"/>
      <c r="Y107" s="48">
        <f t="shared" si="31"/>
      </c>
      <c r="Z107" s="48"/>
      <c r="AA107" s="210"/>
      <c r="AB107" s="181"/>
      <c r="AC107" s="181"/>
      <c r="AD107" s="56"/>
      <c r="AE107" s="172"/>
      <c r="AF107" s="173"/>
      <c r="AG107" s="89">
        <f t="shared" si="21"/>
      </c>
      <c r="AH107" s="90"/>
      <c r="AI107" s="91">
        <f t="shared" si="26"/>
      </c>
      <c r="AJ107" s="91"/>
      <c r="AK107" s="199"/>
      <c r="AL107" s="156"/>
      <c r="AM107" s="156"/>
      <c r="AN107" s="56"/>
      <c r="AO107" s="172"/>
      <c r="AP107" s="173"/>
      <c r="AQ107" s="89">
        <f t="shared" si="22"/>
      </c>
      <c r="AR107" s="90"/>
      <c r="AS107" s="91">
        <f t="shared" si="27"/>
      </c>
      <c r="AT107" s="91"/>
      <c r="AU107" s="199"/>
      <c r="AV107" s="156"/>
      <c r="AW107" s="156"/>
      <c r="AX107" s="56"/>
      <c r="AY107" s="172"/>
      <c r="AZ107" s="173"/>
      <c r="BA107" s="89">
        <f t="shared" si="23"/>
      </c>
      <c r="BB107" s="92"/>
      <c r="BC107" s="92"/>
      <c r="BD107" s="91"/>
      <c r="BE107" s="91">
        <f t="shared" si="28"/>
      </c>
      <c r="BF107" s="90"/>
      <c r="BG107" s="167"/>
      <c r="BH107" s="156"/>
      <c r="BI107" s="156"/>
      <c r="BK107" s="136"/>
      <c r="BL107" s="93">
        <f t="shared" si="34"/>
      </c>
      <c r="BM107" s="93" t="s">
        <v>13</v>
      </c>
      <c r="BN107" s="109">
        <f t="shared" si="35"/>
      </c>
      <c r="BO107" s="94">
        <f t="shared" si="32"/>
      </c>
      <c r="BP107" s="106">
        <f t="shared" si="36"/>
      </c>
      <c r="BQ107" s="139"/>
      <c r="BR107" s="139">
        <f t="shared" si="33"/>
      </c>
      <c r="BS107" s="142"/>
    </row>
    <row r="108" spans="1:71" ht="9.75" customHeight="1">
      <c r="A108" s="203" t="s">
        <v>12</v>
      </c>
      <c r="B108" s="204" t="s">
        <v>12</v>
      </c>
      <c r="C108" s="33" t="s">
        <v>116</v>
      </c>
      <c r="D108" s="43">
        <v>42</v>
      </c>
      <c r="E108" s="44">
        <f t="shared" si="29"/>
        <v>3</v>
      </c>
      <c r="F108" s="44">
        <v>1.5</v>
      </c>
      <c r="G108" s="209">
        <f>IF(SUM(D108:D117)=0,"",(SUM(D108:D117)-MAX(D108:D117)))</f>
        <v>207</v>
      </c>
      <c r="H108" s="179">
        <f>IF(G108="","",RANK(G108,G$78:G$137,1))</f>
        <v>5</v>
      </c>
      <c r="I108" s="185">
        <v>1</v>
      </c>
      <c r="J108" s="99"/>
      <c r="K108" s="203" t="s">
        <v>12</v>
      </c>
      <c r="L108" s="204" t="s">
        <v>12</v>
      </c>
      <c r="M108" s="53" t="str">
        <f t="shared" si="25"/>
        <v>Tanner Mangin</v>
      </c>
      <c r="N108" s="43">
        <v>44</v>
      </c>
      <c r="O108" s="44">
        <f t="shared" si="30"/>
        <v>7</v>
      </c>
      <c r="P108" s="44"/>
      <c r="Q108" s="209">
        <f>IF(SUM(N108:N117)=0,"",(SUM(N108:N117)-MAX(N108:N117)))</f>
        <v>197</v>
      </c>
      <c r="R108" s="179">
        <f>IF(Q108="","",RANK(Q108,Q$78:Q$137,1))</f>
        <v>5</v>
      </c>
      <c r="S108" s="179">
        <v>1</v>
      </c>
      <c r="T108" s="99"/>
      <c r="U108" s="203" t="s">
        <v>12</v>
      </c>
      <c r="V108" s="204" t="s">
        <v>12</v>
      </c>
      <c r="W108" s="53" t="str">
        <f t="shared" si="20"/>
        <v>Tanner Mangin</v>
      </c>
      <c r="X108" s="43">
        <v>40</v>
      </c>
      <c r="Y108" s="44">
        <f t="shared" si="31"/>
        <v>4</v>
      </c>
      <c r="Z108" s="44">
        <v>1.5</v>
      </c>
      <c r="AA108" s="209">
        <f>IF(SUM(X108:X117)=0,"",(SUM(X108:X117)-MAX(X108:X117)))</f>
        <v>195</v>
      </c>
      <c r="AB108" s="179">
        <f>IF(AA108="","",RANK(AA108,AA$78:AA$137,1))</f>
        <v>5</v>
      </c>
      <c r="AC108" s="179">
        <v>1</v>
      </c>
      <c r="AD108" s="56"/>
      <c r="AE108" s="168" t="s">
        <v>12</v>
      </c>
      <c r="AF108" s="169" t="s">
        <v>12</v>
      </c>
      <c r="AG108" s="79" t="str">
        <f t="shared" si="21"/>
        <v>Tanner Mangin</v>
      </c>
      <c r="AH108" s="77">
        <v>41</v>
      </c>
      <c r="AI108" s="78">
        <f t="shared" si="26"/>
        <v>8</v>
      </c>
      <c r="AJ108" s="78">
        <v>6</v>
      </c>
      <c r="AK108" s="197">
        <f>IF(SUM(AH108:AH117)=0,"",(SUM(AH108:AH117)-MAX(AH108:AH117)))</f>
        <v>207</v>
      </c>
      <c r="AL108" s="154">
        <f>IF(AK108="","",RANK(AK108,AK$8:AK$137,1))</f>
        <v>11</v>
      </c>
      <c r="AM108" s="154">
        <v>1.5</v>
      </c>
      <c r="AN108" s="56"/>
      <c r="AO108" s="168" t="s">
        <v>12</v>
      </c>
      <c r="AP108" s="169" t="s">
        <v>12</v>
      </c>
      <c r="AQ108" s="79" t="str">
        <f t="shared" si="22"/>
        <v>Tanner Mangin</v>
      </c>
      <c r="AR108" s="95">
        <v>42</v>
      </c>
      <c r="AS108" s="78">
        <f t="shared" si="27"/>
        <v>10</v>
      </c>
      <c r="AT108" s="78">
        <v>4</v>
      </c>
      <c r="AU108" s="197">
        <f>IF(SUM(AR108:AR117)=0,"",(SUM(AR108:AR117)-MAX(AR108:AR117)))</f>
        <v>206</v>
      </c>
      <c r="AV108" s="154">
        <f>IF(AU108="","",RANK(AU108,AU$8:AU$137,1))</f>
        <v>11</v>
      </c>
      <c r="AW108" s="154">
        <v>2</v>
      </c>
      <c r="AX108" s="56"/>
      <c r="AY108" s="168" t="s">
        <v>12</v>
      </c>
      <c r="AZ108" s="169" t="s">
        <v>12</v>
      </c>
      <c r="BA108" s="79" t="str">
        <f t="shared" si="23"/>
        <v>Tanner Mangin</v>
      </c>
      <c r="BB108" s="80">
        <v>41</v>
      </c>
      <c r="BC108" s="80">
        <v>41</v>
      </c>
      <c r="BD108" s="78">
        <v>82</v>
      </c>
      <c r="BE108" s="78">
        <f t="shared" si="28"/>
        <v>9</v>
      </c>
      <c r="BF108" s="95">
        <v>20.5</v>
      </c>
      <c r="BG108" s="166">
        <f>IF(SUM(BD108:BD117)=0,"",(SUM(BD108:BD117)-MAX(BD108:BD117)))</f>
        <v>367</v>
      </c>
      <c r="BH108" s="154">
        <f>IF(BG108="","",RANK(BG108,BG$8:BG$137,1))</f>
        <v>10</v>
      </c>
      <c r="BI108" s="154">
        <v>6</v>
      </c>
      <c r="BK108" s="134" t="str">
        <f>A108</f>
        <v>REEDSVILLE</v>
      </c>
      <c r="BL108" s="81" t="str">
        <f t="shared" si="34"/>
        <v>Tanner Mangin</v>
      </c>
      <c r="BM108" s="81" t="s">
        <v>53</v>
      </c>
      <c r="BN108" s="107">
        <f t="shared" si="35"/>
        <v>41.57142857142857</v>
      </c>
      <c r="BO108" s="82">
        <f t="shared" si="32"/>
        <v>42.14013650270652</v>
      </c>
      <c r="BP108" s="104">
        <f t="shared" si="36"/>
        <v>33.5</v>
      </c>
      <c r="BQ108" s="137">
        <f>IF(G108="","",((G108+Q108+AA108+AK108+AU108+BG108)/7))</f>
        <v>197</v>
      </c>
      <c r="BR108" s="137">
        <f>IF(BQ108=0,"",(BQ108-BZ$5)*(113/CA$5)*(0.96)+144)</f>
        <v>196.00606260296541</v>
      </c>
      <c r="BS108" s="140">
        <f>(I108+S108+AC108+AM108+AW108+BI108)</f>
        <v>12.5</v>
      </c>
    </row>
    <row r="109" spans="1:71" ht="9.75" customHeight="1">
      <c r="A109" s="205"/>
      <c r="B109" s="206"/>
      <c r="C109" s="36" t="s">
        <v>117</v>
      </c>
      <c r="D109" s="45">
        <v>51</v>
      </c>
      <c r="E109" s="46">
        <f t="shared" si="29"/>
        <v>20</v>
      </c>
      <c r="F109" s="46"/>
      <c r="G109" s="209"/>
      <c r="H109" s="180"/>
      <c r="I109" s="186"/>
      <c r="J109" s="99"/>
      <c r="K109" s="205"/>
      <c r="L109" s="206"/>
      <c r="M109" s="54" t="str">
        <f t="shared" si="25"/>
        <v>Nicole Klug</v>
      </c>
      <c r="N109" s="45">
        <v>49</v>
      </c>
      <c r="O109" s="46">
        <f t="shared" si="30"/>
        <v>19</v>
      </c>
      <c r="P109" s="46"/>
      <c r="Q109" s="209"/>
      <c r="R109" s="180"/>
      <c r="S109" s="180"/>
      <c r="T109" s="99"/>
      <c r="U109" s="205"/>
      <c r="V109" s="206"/>
      <c r="W109" s="54" t="str">
        <f t="shared" si="20"/>
        <v>Nicole Klug</v>
      </c>
      <c r="X109" s="45">
        <v>51</v>
      </c>
      <c r="Y109" s="46">
        <f t="shared" si="31"/>
        <v>21</v>
      </c>
      <c r="Z109" s="46"/>
      <c r="AA109" s="209"/>
      <c r="AB109" s="180"/>
      <c r="AC109" s="180"/>
      <c r="AD109" s="56"/>
      <c r="AE109" s="170"/>
      <c r="AF109" s="171"/>
      <c r="AG109" s="84" t="str">
        <f t="shared" si="21"/>
        <v>Nicole Klug</v>
      </c>
      <c r="AH109" s="85">
        <v>54</v>
      </c>
      <c r="AI109" s="86">
        <f t="shared" si="26"/>
        <v>55</v>
      </c>
      <c r="AJ109" s="86"/>
      <c r="AK109" s="198"/>
      <c r="AL109" s="155"/>
      <c r="AM109" s="155"/>
      <c r="AN109" s="56"/>
      <c r="AO109" s="170"/>
      <c r="AP109" s="171"/>
      <c r="AQ109" s="84" t="str">
        <f t="shared" si="22"/>
        <v>Nicole Klug</v>
      </c>
      <c r="AR109" s="85">
        <v>55</v>
      </c>
      <c r="AS109" s="86">
        <f t="shared" si="27"/>
        <v>51</v>
      </c>
      <c r="AT109" s="86"/>
      <c r="AU109" s="198"/>
      <c r="AV109" s="155"/>
      <c r="AW109" s="155"/>
      <c r="AX109" s="56"/>
      <c r="AY109" s="170"/>
      <c r="AZ109" s="171"/>
      <c r="BA109" s="84" t="str">
        <f t="shared" si="23"/>
        <v>Nicole Klug</v>
      </c>
      <c r="BB109" s="87">
        <v>47</v>
      </c>
      <c r="BC109" s="87">
        <v>47</v>
      </c>
      <c r="BD109" s="86">
        <v>94</v>
      </c>
      <c r="BE109" s="86">
        <f t="shared" si="28"/>
        <v>44</v>
      </c>
      <c r="BF109" s="85"/>
      <c r="BG109" s="166"/>
      <c r="BH109" s="155"/>
      <c r="BI109" s="155"/>
      <c r="BK109" s="135"/>
      <c r="BL109" s="81" t="str">
        <f t="shared" si="34"/>
        <v>Nicole Klug</v>
      </c>
      <c r="BM109" s="81" t="s">
        <v>53</v>
      </c>
      <c r="BN109" s="108">
        <f t="shared" si="35"/>
        <v>50.57142857142857</v>
      </c>
      <c r="BO109" s="88">
        <f t="shared" si="32"/>
        <v>50.18231113203107</v>
      </c>
      <c r="BP109" s="105">
        <f t="shared" si="36"/>
      </c>
      <c r="BQ109" s="138"/>
      <c r="BR109" s="138">
        <f t="shared" si="33"/>
      </c>
      <c r="BS109" s="141"/>
    </row>
    <row r="110" spans="1:71" ht="9.75" customHeight="1">
      <c r="A110" s="205"/>
      <c r="B110" s="206"/>
      <c r="C110" s="36" t="s">
        <v>118</v>
      </c>
      <c r="D110" s="45">
        <v>62</v>
      </c>
      <c r="E110" s="46">
        <f t="shared" si="29"/>
        <v>28</v>
      </c>
      <c r="F110" s="46"/>
      <c r="G110" s="209"/>
      <c r="H110" s="180"/>
      <c r="I110" s="186"/>
      <c r="J110" s="99"/>
      <c r="K110" s="205"/>
      <c r="L110" s="206"/>
      <c r="M110" s="54" t="str">
        <f t="shared" si="25"/>
        <v>Evan Vaughn</v>
      </c>
      <c r="N110" s="45">
        <v>55</v>
      </c>
      <c r="O110" s="46">
        <f t="shared" si="30"/>
        <v>25</v>
      </c>
      <c r="P110" s="46"/>
      <c r="Q110" s="209"/>
      <c r="R110" s="180"/>
      <c r="S110" s="180"/>
      <c r="T110" s="99"/>
      <c r="U110" s="205"/>
      <c r="V110" s="206"/>
      <c r="W110" s="54" t="str">
        <f t="shared" si="20"/>
        <v>Evan Vaughn</v>
      </c>
      <c r="X110" s="45">
        <v>49</v>
      </c>
      <c r="Y110" s="46">
        <f t="shared" si="31"/>
        <v>18</v>
      </c>
      <c r="Z110" s="46"/>
      <c r="AA110" s="209"/>
      <c r="AB110" s="180"/>
      <c r="AC110" s="180"/>
      <c r="AD110" s="56"/>
      <c r="AE110" s="170"/>
      <c r="AF110" s="171"/>
      <c r="AG110" s="84" t="str">
        <f t="shared" si="21"/>
        <v>Evan Vaughn</v>
      </c>
      <c r="AH110" s="85"/>
      <c r="AI110" s="86">
        <f t="shared" si="26"/>
      </c>
      <c r="AJ110" s="86"/>
      <c r="AK110" s="198"/>
      <c r="AL110" s="155"/>
      <c r="AM110" s="155"/>
      <c r="AN110" s="56"/>
      <c r="AO110" s="170"/>
      <c r="AP110" s="171"/>
      <c r="AQ110" s="84" t="str">
        <f t="shared" si="22"/>
        <v>Evan Vaughn</v>
      </c>
      <c r="AR110" s="85">
        <v>57</v>
      </c>
      <c r="AS110" s="86">
        <f t="shared" si="27"/>
        <v>60</v>
      </c>
      <c r="AT110" s="86"/>
      <c r="AU110" s="198"/>
      <c r="AV110" s="155"/>
      <c r="AW110" s="155"/>
      <c r="AX110" s="56"/>
      <c r="AY110" s="170"/>
      <c r="AZ110" s="171"/>
      <c r="BA110" s="84" t="str">
        <f t="shared" si="23"/>
        <v>Evan Vaughn</v>
      </c>
      <c r="BB110" s="87">
        <v>56</v>
      </c>
      <c r="BC110" s="87">
        <v>53</v>
      </c>
      <c r="BD110" s="86">
        <v>109</v>
      </c>
      <c r="BE110" s="86">
        <f t="shared" si="28"/>
        <v>61</v>
      </c>
      <c r="BF110" s="85"/>
      <c r="BG110" s="166"/>
      <c r="BH110" s="155"/>
      <c r="BI110" s="155"/>
      <c r="BK110" s="135"/>
      <c r="BL110" s="81" t="str">
        <f t="shared" si="34"/>
        <v>Evan Vaughn</v>
      </c>
      <c r="BM110" s="81" t="s">
        <v>53</v>
      </c>
      <c r="BN110" s="108">
        <f t="shared" si="35"/>
        <v>55.333333333333336</v>
      </c>
      <c r="BO110" s="88">
        <f t="shared" si="32"/>
        <v>54.43742998352554</v>
      </c>
      <c r="BP110" s="105">
        <f t="shared" si="36"/>
      </c>
      <c r="BQ110" s="138"/>
      <c r="BR110" s="138">
        <f t="shared" si="33"/>
      </c>
      <c r="BS110" s="141"/>
    </row>
    <row r="111" spans="1:71" ht="9.75" customHeight="1">
      <c r="A111" s="205"/>
      <c r="B111" s="206"/>
      <c r="C111" s="36" t="s">
        <v>119</v>
      </c>
      <c r="D111" s="45">
        <v>67</v>
      </c>
      <c r="E111" s="46">
        <f t="shared" si="29"/>
        <v>29</v>
      </c>
      <c r="F111" s="46"/>
      <c r="G111" s="209"/>
      <c r="H111" s="180"/>
      <c r="I111" s="186"/>
      <c r="J111" s="99"/>
      <c r="K111" s="205"/>
      <c r="L111" s="206"/>
      <c r="M111" s="54" t="str">
        <f t="shared" si="25"/>
        <v>Logan Dietrich</v>
      </c>
      <c r="N111" s="45">
        <v>49</v>
      </c>
      <c r="O111" s="46">
        <f t="shared" si="30"/>
        <v>19</v>
      </c>
      <c r="P111" s="46"/>
      <c r="Q111" s="209"/>
      <c r="R111" s="180"/>
      <c r="S111" s="180"/>
      <c r="T111" s="99"/>
      <c r="U111" s="205"/>
      <c r="V111" s="206"/>
      <c r="W111" s="54" t="str">
        <f t="shared" si="20"/>
        <v>Logan Dietrich</v>
      </c>
      <c r="X111" s="45">
        <v>55</v>
      </c>
      <c r="Y111" s="46">
        <f t="shared" si="31"/>
        <v>24</v>
      </c>
      <c r="Z111" s="46"/>
      <c r="AA111" s="209"/>
      <c r="AB111" s="180"/>
      <c r="AC111" s="180"/>
      <c r="AD111" s="56"/>
      <c r="AE111" s="170"/>
      <c r="AF111" s="171"/>
      <c r="AG111" s="84" t="str">
        <f t="shared" si="21"/>
        <v>Logan Dietrich</v>
      </c>
      <c r="AH111" s="85">
        <v>50</v>
      </c>
      <c r="AI111" s="86">
        <f t="shared" si="26"/>
        <v>45</v>
      </c>
      <c r="AJ111" s="86"/>
      <c r="AK111" s="198"/>
      <c r="AL111" s="155"/>
      <c r="AM111" s="155"/>
      <c r="AN111" s="56"/>
      <c r="AO111" s="170"/>
      <c r="AP111" s="171"/>
      <c r="AQ111" s="84" t="str">
        <f t="shared" si="22"/>
        <v>Logan Dietrich</v>
      </c>
      <c r="AR111" s="85">
        <v>59</v>
      </c>
      <c r="AS111" s="86">
        <f t="shared" si="27"/>
        <v>61</v>
      </c>
      <c r="AT111" s="86"/>
      <c r="AU111" s="198"/>
      <c r="AV111" s="155"/>
      <c r="AW111" s="155"/>
      <c r="AX111" s="56"/>
      <c r="AY111" s="170"/>
      <c r="AZ111" s="171"/>
      <c r="BA111" s="84" t="str">
        <f t="shared" si="23"/>
        <v>Logan Dietrich</v>
      </c>
      <c r="BB111" s="87">
        <v>48</v>
      </c>
      <c r="BC111" s="87">
        <v>52</v>
      </c>
      <c r="BD111" s="86">
        <v>100</v>
      </c>
      <c r="BE111" s="86">
        <f t="shared" si="28"/>
        <v>56</v>
      </c>
      <c r="BF111" s="85"/>
      <c r="BG111" s="166"/>
      <c r="BH111" s="155"/>
      <c r="BI111" s="155"/>
      <c r="BK111" s="135"/>
      <c r="BL111" s="81" t="str">
        <f t="shared" si="34"/>
        <v>Logan Dietrich</v>
      </c>
      <c r="BM111" s="81" t="s">
        <v>53</v>
      </c>
      <c r="BN111" s="108">
        <f t="shared" si="35"/>
        <v>54.285714285714285</v>
      </c>
      <c r="BO111" s="88">
        <f t="shared" si="32"/>
        <v>53.501303836196755</v>
      </c>
      <c r="BP111" s="105">
        <f t="shared" si="36"/>
      </c>
      <c r="BQ111" s="138"/>
      <c r="BR111" s="138">
        <f t="shared" si="33"/>
      </c>
      <c r="BS111" s="141"/>
    </row>
    <row r="112" spans="1:71" ht="9.75" customHeight="1">
      <c r="A112" s="205"/>
      <c r="B112" s="206"/>
      <c r="C112" s="36" t="s">
        <v>120</v>
      </c>
      <c r="D112" s="45">
        <v>52</v>
      </c>
      <c r="E112" s="46">
        <f t="shared" si="29"/>
        <v>21</v>
      </c>
      <c r="F112" s="46"/>
      <c r="G112" s="209"/>
      <c r="H112" s="180"/>
      <c r="I112" s="186"/>
      <c r="J112" s="99"/>
      <c r="K112" s="205"/>
      <c r="L112" s="206"/>
      <c r="M112" s="54" t="str">
        <f t="shared" si="25"/>
        <v>Brevin Wendland</v>
      </c>
      <c r="N112" s="45">
        <v>58</v>
      </c>
      <c r="O112" s="46">
        <f t="shared" si="30"/>
        <v>28</v>
      </c>
      <c r="P112" s="46"/>
      <c r="Q112" s="209"/>
      <c r="R112" s="180"/>
      <c r="S112" s="180"/>
      <c r="T112" s="99"/>
      <c r="U112" s="205"/>
      <c r="V112" s="206"/>
      <c r="W112" s="54" t="str">
        <f t="shared" si="20"/>
        <v>Brevin Wendland</v>
      </c>
      <c r="X112" s="45">
        <v>55</v>
      </c>
      <c r="Y112" s="46">
        <f t="shared" si="31"/>
        <v>24</v>
      </c>
      <c r="Z112" s="46"/>
      <c r="AA112" s="209"/>
      <c r="AB112" s="180"/>
      <c r="AC112" s="180"/>
      <c r="AD112" s="56"/>
      <c r="AE112" s="170"/>
      <c r="AF112" s="171"/>
      <c r="AG112" s="84" t="str">
        <f t="shared" si="21"/>
        <v>Brevin Wendland</v>
      </c>
      <c r="AH112" s="85">
        <v>62</v>
      </c>
      <c r="AI112" s="86">
        <f t="shared" si="26"/>
        <v>62</v>
      </c>
      <c r="AJ112" s="86"/>
      <c r="AK112" s="198"/>
      <c r="AL112" s="155"/>
      <c r="AM112" s="155"/>
      <c r="AN112" s="56"/>
      <c r="AO112" s="170"/>
      <c r="AP112" s="171"/>
      <c r="AQ112" s="84" t="str">
        <f t="shared" si="22"/>
        <v>Brevin Wendland</v>
      </c>
      <c r="AR112" s="85">
        <v>52</v>
      </c>
      <c r="AS112" s="86">
        <f t="shared" si="27"/>
        <v>44</v>
      </c>
      <c r="AT112" s="86"/>
      <c r="AU112" s="198"/>
      <c r="AV112" s="155"/>
      <c r="AW112" s="155"/>
      <c r="AX112" s="56"/>
      <c r="AY112" s="170"/>
      <c r="AZ112" s="171"/>
      <c r="BA112" s="84" t="str">
        <f t="shared" si="23"/>
        <v>Brevin Wendland</v>
      </c>
      <c r="BB112" s="87">
        <v>44</v>
      </c>
      <c r="BC112" s="87">
        <v>47</v>
      </c>
      <c r="BD112" s="86">
        <v>91</v>
      </c>
      <c r="BE112" s="86">
        <f t="shared" si="28"/>
        <v>35</v>
      </c>
      <c r="BF112" s="85"/>
      <c r="BG112" s="166"/>
      <c r="BH112" s="155"/>
      <c r="BI112" s="155"/>
      <c r="BK112" s="135"/>
      <c r="BL112" s="81" t="str">
        <f t="shared" si="34"/>
        <v>Brevin Wendland</v>
      </c>
      <c r="BM112" s="81" t="s">
        <v>53</v>
      </c>
      <c r="BN112" s="108">
        <f t="shared" si="35"/>
        <v>52.857142857142854</v>
      </c>
      <c r="BO112" s="88">
        <f t="shared" si="32"/>
        <v>52.22476818074841</v>
      </c>
      <c r="BP112" s="105">
        <f t="shared" si="36"/>
      </c>
      <c r="BQ112" s="138"/>
      <c r="BR112" s="138">
        <f t="shared" si="33"/>
      </c>
      <c r="BS112" s="141"/>
    </row>
    <row r="113" spans="1:71" ht="9.75" customHeight="1">
      <c r="A113" s="205"/>
      <c r="B113" s="206"/>
      <c r="C113" s="36" t="s">
        <v>144</v>
      </c>
      <c r="D113" s="45"/>
      <c r="E113" s="46">
        <f t="shared" si="29"/>
      </c>
      <c r="F113" s="46"/>
      <c r="G113" s="209"/>
      <c r="H113" s="180"/>
      <c r="I113" s="186"/>
      <c r="J113" s="99"/>
      <c r="K113" s="205"/>
      <c r="L113" s="206"/>
      <c r="M113" s="54" t="str">
        <f t="shared" si="25"/>
        <v>Alex Kocian</v>
      </c>
      <c r="N113" s="45"/>
      <c r="O113" s="46">
        <f t="shared" si="30"/>
      </c>
      <c r="P113" s="46"/>
      <c r="Q113" s="209"/>
      <c r="R113" s="180"/>
      <c r="S113" s="180"/>
      <c r="T113" s="99"/>
      <c r="U113" s="205"/>
      <c r="V113" s="206"/>
      <c r="W113" s="54" t="str">
        <f t="shared" si="20"/>
        <v>Alex Kocian</v>
      </c>
      <c r="X113" s="45"/>
      <c r="Y113" s="46">
        <f t="shared" si="31"/>
      </c>
      <c r="Z113" s="46"/>
      <c r="AA113" s="209"/>
      <c r="AB113" s="180"/>
      <c r="AC113" s="180"/>
      <c r="AD113" s="56"/>
      <c r="AE113" s="170"/>
      <c r="AF113" s="171"/>
      <c r="AG113" s="84" t="str">
        <f t="shared" si="21"/>
        <v>Alex Kocian</v>
      </c>
      <c r="AH113" s="85">
        <v>66</v>
      </c>
      <c r="AI113" s="86">
        <f t="shared" si="26"/>
        <v>64</v>
      </c>
      <c r="AJ113" s="86"/>
      <c r="AK113" s="198"/>
      <c r="AL113" s="155"/>
      <c r="AM113" s="155"/>
      <c r="AN113" s="56"/>
      <c r="AO113" s="170"/>
      <c r="AP113" s="171"/>
      <c r="AQ113" s="84" t="str">
        <f t="shared" si="22"/>
        <v>Alex Kocian</v>
      </c>
      <c r="AR113" s="85"/>
      <c r="AS113" s="86">
        <f t="shared" si="27"/>
      </c>
      <c r="AT113" s="86"/>
      <c r="AU113" s="198"/>
      <c r="AV113" s="155"/>
      <c r="AW113" s="155"/>
      <c r="AX113" s="56"/>
      <c r="AY113" s="170"/>
      <c r="AZ113" s="171"/>
      <c r="BA113" s="84" t="str">
        <f t="shared" si="23"/>
        <v>Alex Kocian</v>
      </c>
      <c r="BB113" s="87"/>
      <c r="BC113" s="87"/>
      <c r="BD113" s="86"/>
      <c r="BE113" s="86">
        <f t="shared" si="28"/>
      </c>
      <c r="BF113" s="85"/>
      <c r="BG113" s="166"/>
      <c r="BH113" s="155"/>
      <c r="BI113" s="155"/>
      <c r="BK113" s="135"/>
      <c r="BL113" s="81" t="str">
        <f t="shared" si="34"/>
        <v>Alex Kocian</v>
      </c>
      <c r="BM113" s="81" t="s">
        <v>53</v>
      </c>
      <c r="BN113" s="108">
        <f t="shared" si="35"/>
        <v>66</v>
      </c>
      <c r="BO113" s="88">
        <f t="shared" si="32"/>
        <v>63.968896210873154</v>
      </c>
      <c r="BP113" s="105">
        <f t="shared" si="36"/>
      </c>
      <c r="BQ113" s="138"/>
      <c r="BR113" s="138">
        <f t="shared" si="33"/>
      </c>
      <c r="BS113" s="141"/>
    </row>
    <row r="114" spans="1:71" ht="9.75" customHeight="1">
      <c r="A114" s="205"/>
      <c r="B114" s="206"/>
      <c r="C114" s="36"/>
      <c r="D114" s="45"/>
      <c r="E114" s="46">
        <f t="shared" si="29"/>
      </c>
      <c r="F114" s="46"/>
      <c r="G114" s="209"/>
      <c r="H114" s="180"/>
      <c r="I114" s="186"/>
      <c r="J114" s="99"/>
      <c r="K114" s="205"/>
      <c r="L114" s="206"/>
      <c r="M114" s="54">
        <f t="shared" si="25"/>
      </c>
      <c r="N114" s="45"/>
      <c r="O114" s="46">
        <f t="shared" si="30"/>
      </c>
      <c r="P114" s="46"/>
      <c r="Q114" s="209"/>
      <c r="R114" s="180"/>
      <c r="S114" s="180"/>
      <c r="T114" s="99"/>
      <c r="U114" s="205"/>
      <c r="V114" s="206"/>
      <c r="W114" s="54">
        <f t="shared" si="20"/>
      </c>
      <c r="X114" s="45"/>
      <c r="Y114" s="46">
        <f t="shared" si="31"/>
      </c>
      <c r="Z114" s="46"/>
      <c r="AA114" s="209"/>
      <c r="AB114" s="180"/>
      <c r="AC114" s="180"/>
      <c r="AD114" s="56"/>
      <c r="AE114" s="170"/>
      <c r="AF114" s="171"/>
      <c r="AG114" s="84">
        <f t="shared" si="21"/>
      </c>
      <c r="AH114" s="85"/>
      <c r="AI114" s="86">
        <f t="shared" si="26"/>
      </c>
      <c r="AJ114" s="86"/>
      <c r="AK114" s="198"/>
      <c r="AL114" s="155"/>
      <c r="AM114" s="155"/>
      <c r="AN114" s="56"/>
      <c r="AO114" s="170"/>
      <c r="AP114" s="171"/>
      <c r="AQ114" s="84">
        <f t="shared" si="22"/>
      </c>
      <c r="AR114" s="85"/>
      <c r="AS114" s="86">
        <f t="shared" si="27"/>
      </c>
      <c r="AT114" s="86"/>
      <c r="AU114" s="198"/>
      <c r="AV114" s="155"/>
      <c r="AW114" s="155"/>
      <c r="AX114" s="56"/>
      <c r="AY114" s="170"/>
      <c r="AZ114" s="171"/>
      <c r="BA114" s="84">
        <f t="shared" si="23"/>
      </c>
      <c r="BB114" s="87"/>
      <c r="BC114" s="87"/>
      <c r="BD114" s="86"/>
      <c r="BE114" s="86">
        <f t="shared" si="28"/>
      </c>
      <c r="BF114" s="85"/>
      <c r="BG114" s="166"/>
      <c r="BH114" s="155"/>
      <c r="BI114" s="155"/>
      <c r="BK114" s="135"/>
      <c r="BL114" s="81">
        <f t="shared" si="34"/>
      </c>
      <c r="BM114" s="81" t="s">
        <v>53</v>
      </c>
      <c r="BN114" s="108">
        <f t="shared" si="35"/>
      </c>
      <c r="BO114" s="88">
        <f t="shared" si="32"/>
      </c>
      <c r="BP114" s="105">
        <f t="shared" si="36"/>
      </c>
      <c r="BQ114" s="138"/>
      <c r="BR114" s="138">
        <f t="shared" si="33"/>
      </c>
      <c r="BS114" s="141"/>
    </row>
    <row r="115" spans="1:71" ht="9.75" customHeight="1">
      <c r="A115" s="205"/>
      <c r="B115" s="206"/>
      <c r="C115" s="36"/>
      <c r="D115" s="45"/>
      <c r="E115" s="46">
        <f t="shared" si="29"/>
      </c>
      <c r="F115" s="46"/>
      <c r="G115" s="209"/>
      <c r="H115" s="180"/>
      <c r="I115" s="186"/>
      <c r="J115" s="99"/>
      <c r="K115" s="205"/>
      <c r="L115" s="206"/>
      <c r="M115" s="54">
        <f t="shared" si="25"/>
      </c>
      <c r="N115" s="45"/>
      <c r="O115" s="46">
        <f t="shared" si="30"/>
      </c>
      <c r="P115" s="46"/>
      <c r="Q115" s="209"/>
      <c r="R115" s="180"/>
      <c r="S115" s="180"/>
      <c r="T115" s="99"/>
      <c r="U115" s="205"/>
      <c r="V115" s="206"/>
      <c r="W115" s="54">
        <f t="shared" si="20"/>
      </c>
      <c r="X115" s="45"/>
      <c r="Y115" s="46">
        <f t="shared" si="31"/>
      </c>
      <c r="Z115" s="46"/>
      <c r="AA115" s="209"/>
      <c r="AB115" s="180"/>
      <c r="AC115" s="180"/>
      <c r="AD115" s="56"/>
      <c r="AE115" s="170"/>
      <c r="AF115" s="171"/>
      <c r="AG115" s="84">
        <f t="shared" si="21"/>
      </c>
      <c r="AH115" s="85"/>
      <c r="AI115" s="86">
        <f t="shared" si="26"/>
      </c>
      <c r="AJ115" s="86"/>
      <c r="AK115" s="198"/>
      <c r="AL115" s="155"/>
      <c r="AM115" s="155"/>
      <c r="AN115" s="56"/>
      <c r="AO115" s="170"/>
      <c r="AP115" s="171"/>
      <c r="AQ115" s="84">
        <f t="shared" si="22"/>
      </c>
      <c r="AR115" s="85"/>
      <c r="AS115" s="86">
        <f t="shared" si="27"/>
      </c>
      <c r="AT115" s="86"/>
      <c r="AU115" s="198"/>
      <c r="AV115" s="155"/>
      <c r="AW115" s="155"/>
      <c r="AX115" s="56"/>
      <c r="AY115" s="170"/>
      <c r="AZ115" s="171"/>
      <c r="BA115" s="84">
        <f t="shared" si="23"/>
      </c>
      <c r="BB115" s="87"/>
      <c r="BC115" s="87"/>
      <c r="BD115" s="86"/>
      <c r="BE115" s="86">
        <f t="shared" si="28"/>
      </c>
      <c r="BF115" s="85"/>
      <c r="BG115" s="166"/>
      <c r="BH115" s="155"/>
      <c r="BI115" s="155"/>
      <c r="BK115" s="135"/>
      <c r="BL115" s="81">
        <f t="shared" si="34"/>
      </c>
      <c r="BM115" s="81" t="s">
        <v>53</v>
      </c>
      <c r="BN115" s="108">
        <f t="shared" si="35"/>
      </c>
      <c r="BO115" s="88">
        <f t="shared" si="32"/>
      </c>
      <c r="BP115" s="105">
        <f t="shared" si="36"/>
      </c>
      <c r="BQ115" s="138"/>
      <c r="BR115" s="138">
        <f t="shared" si="33"/>
      </c>
      <c r="BS115" s="141"/>
    </row>
    <row r="116" spans="1:71" ht="9.75" customHeight="1">
      <c r="A116" s="205"/>
      <c r="B116" s="206"/>
      <c r="C116" s="36"/>
      <c r="D116" s="45"/>
      <c r="E116" s="46">
        <f t="shared" si="29"/>
      </c>
      <c r="F116" s="46"/>
      <c r="G116" s="209"/>
      <c r="H116" s="180"/>
      <c r="I116" s="186"/>
      <c r="J116" s="99"/>
      <c r="K116" s="205"/>
      <c r="L116" s="206"/>
      <c r="M116" s="54">
        <f t="shared" si="25"/>
      </c>
      <c r="N116" s="45"/>
      <c r="O116" s="46">
        <f t="shared" si="30"/>
      </c>
      <c r="P116" s="46"/>
      <c r="Q116" s="209"/>
      <c r="R116" s="180"/>
      <c r="S116" s="180"/>
      <c r="T116" s="99"/>
      <c r="U116" s="205"/>
      <c r="V116" s="206"/>
      <c r="W116" s="54">
        <f t="shared" si="20"/>
      </c>
      <c r="X116" s="45"/>
      <c r="Y116" s="46">
        <f t="shared" si="31"/>
      </c>
      <c r="Z116" s="46"/>
      <c r="AA116" s="209"/>
      <c r="AB116" s="180"/>
      <c r="AC116" s="180"/>
      <c r="AD116" s="56"/>
      <c r="AE116" s="170"/>
      <c r="AF116" s="171"/>
      <c r="AG116" s="84">
        <f t="shared" si="21"/>
      </c>
      <c r="AH116" s="85"/>
      <c r="AI116" s="86">
        <f t="shared" si="26"/>
      </c>
      <c r="AJ116" s="86"/>
      <c r="AK116" s="198"/>
      <c r="AL116" s="155"/>
      <c r="AM116" s="155"/>
      <c r="AN116" s="56"/>
      <c r="AO116" s="170"/>
      <c r="AP116" s="171"/>
      <c r="AQ116" s="84">
        <f t="shared" si="22"/>
      </c>
      <c r="AR116" s="85"/>
      <c r="AS116" s="86">
        <f t="shared" si="27"/>
      </c>
      <c r="AT116" s="86"/>
      <c r="AU116" s="198"/>
      <c r="AV116" s="155"/>
      <c r="AW116" s="155"/>
      <c r="AX116" s="56"/>
      <c r="AY116" s="170"/>
      <c r="AZ116" s="171"/>
      <c r="BA116" s="84">
        <f t="shared" si="23"/>
      </c>
      <c r="BB116" s="87"/>
      <c r="BC116" s="87"/>
      <c r="BD116" s="86"/>
      <c r="BE116" s="86">
        <f t="shared" si="28"/>
      </c>
      <c r="BF116" s="85"/>
      <c r="BG116" s="166"/>
      <c r="BH116" s="155"/>
      <c r="BI116" s="155"/>
      <c r="BK116" s="135"/>
      <c r="BL116" s="81">
        <f t="shared" si="34"/>
      </c>
      <c r="BM116" s="81" t="s">
        <v>53</v>
      </c>
      <c r="BN116" s="108">
        <f t="shared" si="35"/>
      </c>
      <c r="BO116" s="88">
        <f t="shared" si="32"/>
      </c>
      <c r="BP116" s="105">
        <f t="shared" si="36"/>
      </c>
      <c r="BQ116" s="138"/>
      <c r="BR116" s="138">
        <f t="shared" si="33"/>
      </c>
      <c r="BS116" s="141"/>
    </row>
    <row r="117" spans="1:71" ht="10.5" customHeight="1" thickBot="1">
      <c r="A117" s="207"/>
      <c r="B117" s="208"/>
      <c r="C117" s="39"/>
      <c r="D117" s="47"/>
      <c r="E117" s="48">
        <f t="shared" si="29"/>
      </c>
      <c r="F117" s="48"/>
      <c r="G117" s="210"/>
      <c r="H117" s="181"/>
      <c r="I117" s="187"/>
      <c r="J117" s="99"/>
      <c r="K117" s="207"/>
      <c r="L117" s="208"/>
      <c r="M117" s="55">
        <f t="shared" si="25"/>
      </c>
      <c r="N117" s="47"/>
      <c r="O117" s="48">
        <f t="shared" si="30"/>
      </c>
      <c r="P117" s="48"/>
      <c r="Q117" s="210"/>
      <c r="R117" s="181"/>
      <c r="S117" s="181"/>
      <c r="T117" s="99"/>
      <c r="U117" s="207"/>
      <c r="V117" s="208"/>
      <c r="W117" s="55">
        <f t="shared" si="20"/>
      </c>
      <c r="X117" s="47"/>
      <c r="Y117" s="48">
        <f t="shared" si="31"/>
      </c>
      <c r="Z117" s="48"/>
      <c r="AA117" s="210"/>
      <c r="AB117" s="181"/>
      <c r="AC117" s="181"/>
      <c r="AD117" s="56"/>
      <c r="AE117" s="172"/>
      <c r="AF117" s="173"/>
      <c r="AG117" s="89">
        <f t="shared" si="21"/>
      </c>
      <c r="AH117" s="90"/>
      <c r="AI117" s="91">
        <f t="shared" si="26"/>
      </c>
      <c r="AJ117" s="91"/>
      <c r="AK117" s="199"/>
      <c r="AL117" s="156"/>
      <c r="AM117" s="156"/>
      <c r="AN117" s="56"/>
      <c r="AO117" s="172"/>
      <c r="AP117" s="173"/>
      <c r="AQ117" s="89">
        <f t="shared" si="22"/>
      </c>
      <c r="AR117" s="90"/>
      <c r="AS117" s="91">
        <f t="shared" si="27"/>
      </c>
      <c r="AT117" s="91"/>
      <c r="AU117" s="199"/>
      <c r="AV117" s="156"/>
      <c r="AW117" s="156"/>
      <c r="AX117" s="56"/>
      <c r="AY117" s="172"/>
      <c r="AZ117" s="173"/>
      <c r="BA117" s="89">
        <f t="shared" si="23"/>
      </c>
      <c r="BB117" s="92"/>
      <c r="BC117" s="92"/>
      <c r="BD117" s="91"/>
      <c r="BE117" s="91">
        <f t="shared" si="28"/>
      </c>
      <c r="BF117" s="90"/>
      <c r="BG117" s="167"/>
      <c r="BH117" s="156"/>
      <c r="BI117" s="156"/>
      <c r="BK117" s="136"/>
      <c r="BL117" s="93">
        <f t="shared" si="34"/>
      </c>
      <c r="BM117" s="93" t="s">
        <v>53</v>
      </c>
      <c r="BN117" s="109">
        <f t="shared" si="35"/>
      </c>
      <c r="BO117" s="94">
        <f t="shared" si="32"/>
      </c>
      <c r="BP117" s="106">
        <f t="shared" si="36"/>
      </c>
      <c r="BQ117" s="139"/>
      <c r="BR117" s="139">
        <f t="shared" si="33"/>
      </c>
      <c r="BS117" s="142"/>
    </row>
    <row r="118" spans="1:71" ht="9.75" customHeight="1">
      <c r="A118" s="203" t="s">
        <v>24</v>
      </c>
      <c r="B118" s="204" t="s">
        <v>24</v>
      </c>
      <c r="C118" s="33" t="s">
        <v>121</v>
      </c>
      <c r="D118" s="43">
        <v>35</v>
      </c>
      <c r="E118" s="44">
        <f t="shared" si="29"/>
        <v>1</v>
      </c>
      <c r="F118" s="44">
        <v>5</v>
      </c>
      <c r="G118" s="209">
        <f>IF(SUM(D118:D127)=0,"",(SUM(D118:D127)-MAX(D118:D127)))</f>
        <v>170</v>
      </c>
      <c r="H118" s="179">
        <f>IF(G118="","",RANK(G118,G$78:G$137,1))</f>
        <v>2</v>
      </c>
      <c r="I118" s="185">
        <v>4</v>
      </c>
      <c r="J118" s="99"/>
      <c r="K118" s="203" t="s">
        <v>24</v>
      </c>
      <c r="L118" s="204" t="s">
        <v>24</v>
      </c>
      <c r="M118" s="53" t="str">
        <f t="shared" si="25"/>
        <v>Grant Boyson</v>
      </c>
      <c r="N118" s="43">
        <v>36</v>
      </c>
      <c r="O118" s="44">
        <f t="shared" si="30"/>
        <v>1</v>
      </c>
      <c r="P118" s="44">
        <v>5</v>
      </c>
      <c r="Q118" s="209">
        <f>IF(SUM(N118:N127)=0,"",(SUM(N118:N127)-MAX(N118:N127)))</f>
        <v>173</v>
      </c>
      <c r="R118" s="179">
        <f>IF(Q118="","",RANK(Q118,Q$78:Q$137,1))</f>
        <v>2</v>
      </c>
      <c r="S118" s="179">
        <v>4</v>
      </c>
      <c r="T118" s="99"/>
      <c r="U118" s="203" t="s">
        <v>24</v>
      </c>
      <c r="V118" s="204" t="s">
        <v>24</v>
      </c>
      <c r="W118" s="53" t="str">
        <f t="shared" si="20"/>
        <v>Grant Boyson</v>
      </c>
      <c r="X118" s="43">
        <v>38</v>
      </c>
      <c r="Y118" s="44">
        <f t="shared" si="31"/>
        <v>3</v>
      </c>
      <c r="Z118" s="44">
        <v>3</v>
      </c>
      <c r="AA118" s="209">
        <f>IF(SUM(X118:X127)=0,"",(SUM(X118:X127)-MAX(X118:X127)))</f>
        <v>175</v>
      </c>
      <c r="AB118" s="179">
        <f>IF(AA118="","",RANK(AA118,AA$78:AA$137,1))</f>
        <v>2</v>
      </c>
      <c r="AC118" s="179">
        <v>4</v>
      </c>
      <c r="AD118" s="56"/>
      <c r="AE118" s="168" t="s">
        <v>24</v>
      </c>
      <c r="AF118" s="169" t="s">
        <v>24</v>
      </c>
      <c r="AG118" s="79" t="str">
        <f t="shared" si="21"/>
        <v>Grant Boyson</v>
      </c>
      <c r="AH118" s="77">
        <v>36</v>
      </c>
      <c r="AI118" s="78">
        <f t="shared" si="26"/>
        <v>1</v>
      </c>
      <c r="AJ118" s="78">
        <v>15</v>
      </c>
      <c r="AK118" s="197">
        <f>IF(SUM(AH118:AH127)=0,"",(SUM(AH118:AH127)-MAX(AH118:AH127)))</f>
        <v>171</v>
      </c>
      <c r="AL118" s="154">
        <f>IF(AK118="","",RANK(AK118,AK$8:AK$137,1))</f>
        <v>4</v>
      </c>
      <c r="AM118" s="154">
        <v>9</v>
      </c>
      <c r="AN118" s="56"/>
      <c r="AO118" s="168" t="s">
        <v>24</v>
      </c>
      <c r="AP118" s="169" t="s">
        <v>24</v>
      </c>
      <c r="AQ118" s="79" t="str">
        <f t="shared" si="22"/>
        <v>Grant Boyson</v>
      </c>
      <c r="AR118" s="95">
        <v>35</v>
      </c>
      <c r="AS118" s="78">
        <f t="shared" si="27"/>
        <v>1</v>
      </c>
      <c r="AT118" s="78">
        <v>14.5</v>
      </c>
      <c r="AU118" s="197">
        <f>IF(SUM(AR118:AR127)=0,"",(SUM(AR118:AR127)-MAX(AR118:AR127)))</f>
        <v>185</v>
      </c>
      <c r="AV118" s="154">
        <f>IF(AU118="","",RANK(AU118,AU$8:AU$137,1))</f>
        <v>8</v>
      </c>
      <c r="AW118" s="154">
        <v>5</v>
      </c>
      <c r="AX118" s="56"/>
      <c r="AY118" s="168" t="s">
        <v>24</v>
      </c>
      <c r="AZ118" s="169" t="s">
        <v>24</v>
      </c>
      <c r="BA118" s="79" t="str">
        <f t="shared" si="23"/>
        <v>Grant Boyson</v>
      </c>
      <c r="BB118" s="80">
        <v>34</v>
      </c>
      <c r="BC118" s="80">
        <v>40</v>
      </c>
      <c r="BD118" s="78">
        <v>74</v>
      </c>
      <c r="BE118" s="78">
        <f t="shared" si="28"/>
        <v>2</v>
      </c>
      <c r="BF118" s="95">
        <v>29</v>
      </c>
      <c r="BG118" s="166">
        <f>IF(SUM(BD118:BD127)=0,"",(SUM(BD118:BD127)-MAX(BD118:BD127)))</f>
        <v>335</v>
      </c>
      <c r="BH118" s="154">
        <f>IF(BG118="","",RANK(BG118,BG$8:BG$137,1))</f>
        <v>4</v>
      </c>
      <c r="BI118" s="154">
        <v>18</v>
      </c>
      <c r="BK118" s="134" t="str">
        <f>A118</f>
        <v>SAINT MARY'S CENTRAL</v>
      </c>
      <c r="BL118" s="81" t="str">
        <f t="shared" si="34"/>
        <v>Grant Boyson</v>
      </c>
      <c r="BM118" s="81" t="s">
        <v>54</v>
      </c>
      <c r="BN118" s="107">
        <f t="shared" si="35"/>
        <v>36.285714285714285</v>
      </c>
      <c r="BO118" s="82">
        <f t="shared" si="32"/>
        <v>37.41695457754766</v>
      </c>
      <c r="BP118" s="104">
        <f t="shared" si="36"/>
        <v>71.5</v>
      </c>
      <c r="BQ118" s="137">
        <f>IF(G118="","",((G118+Q118+AA118+AK118+AU118+BG118)/7))</f>
        <v>172.71428571428572</v>
      </c>
      <c r="BR118" s="137">
        <f>IF(BQ118=0,"",(BQ118-BZ$5)*(113/CA$5)*(0.96)+144)</f>
        <v>174.30495646034365</v>
      </c>
      <c r="BS118" s="140">
        <f>(I118+S118+AC118+AM118+AW118+BI118)</f>
        <v>44</v>
      </c>
    </row>
    <row r="119" spans="1:71" ht="9.75" customHeight="1">
      <c r="A119" s="205"/>
      <c r="B119" s="206"/>
      <c r="C119" s="36" t="s">
        <v>122</v>
      </c>
      <c r="D119" s="45">
        <v>43</v>
      </c>
      <c r="E119" s="46">
        <f t="shared" si="29"/>
        <v>7</v>
      </c>
      <c r="F119" s="46"/>
      <c r="G119" s="209"/>
      <c r="H119" s="180"/>
      <c r="I119" s="186"/>
      <c r="J119" s="99"/>
      <c r="K119" s="205"/>
      <c r="L119" s="206"/>
      <c r="M119" s="54" t="str">
        <f t="shared" si="25"/>
        <v>Carter King</v>
      </c>
      <c r="N119" s="45">
        <v>44</v>
      </c>
      <c r="O119" s="46">
        <f t="shared" si="30"/>
        <v>7</v>
      </c>
      <c r="P119" s="46"/>
      <c r="Q119" s="209"/>
      <c r="R119" s="180"/>
      <c r="S119" s="180"/>
      <c r="T119" s="99"/>
      <c r="U119" s="205"/>
      <c r="V119" s="206"/>
      <c r="W119" s="54" t="str">
        <f t="shared" si="20"/>
        <v>Carter King</v>
      </c>
      <c r="X119" s="45">
        <v>49</v>
      </c>
      <c r="Y119" s="46">
        <f t="shared" si="31"/>
        <v>18</v>
      </c>
      <c r="Z119" s="46"/>
      <c r="AA119" s="209"/>
      <c r="AB119" s="180"/>
      <c r="AC119" s="180"/>
      <c r="AD119" s="56"/>
      <c r="AE119" s="170"/>
      <c r="AF119" s="171"/>
      <c r="AG119" s="84" t="str">
        <f t="shared" si="21"/>
        <v>Carter King</v>
      </c>
      <c r="AH119" s="85">
        <v>43</v>
      </c>
      <c r="AI119" s="86">
        <f t="shared" si="26"/>
        <v>17</v>
      </c>
      <c r="AJ119" s="86"/>
      <c r="AK119" s="198"/>
      <c r="AL119" s="155"/>
      <c r="AM119" s="155"/>
      <c r="AN119" s="56"/>
      <c r="AO119" s="170"/>
      <c r="AP119" s="171"/>
      <c r="AQ119" s="84" t="str">
        <f t="shared" si="22"/>
        <v>Carter King</v>
      </c>
      <c r="AR119" s="85">
        <v>51</v>
      </c>
      <c r="AS119" s="86">
        <f t="shared" si="27"/>
        <v>42</v>
      </c>
      <c r="AT119" s="86"/>
      <c r="AU119" s="198"/>
      <c r="AV119" s="155"/>
      <c r="AW119" s="155"/>
      <c r="AX119" s="56"/>
      <c r="AY119" s="170"/>
      <c r="AZ119" s="171"/>
      <c r="BA119" s="84" t="str">
        <f t="shared" si="23"/>
        <v>Carter King</v>
      </c>
      <c r="BB119" s="87">
        <v>42</v>
      </c>
      <c r="BC119" s="87">
        <v>45</v>
      </c>
      <c r="BD119" s="86">
        <v>87</v>
      </c>
      <c r="BE119" s="86">
        <f t="shared" si="28"/>
        <v>23</v>
      </c>
      <c r="BF119" s="85">
        <v>5</v>
      </c>
      <c r="BG119" s="166"/>
      <c r="BH119" s="155"/>
      <c r="BI119" s="155"/>
      <c r="BK119" s="135"/>
      <c r="BL119" s="81" t="str">
        <f t="shared" si="34"/>
        <v>Carter King</v>
      </c>
      <c r="BM119" s="81" t="s">
        <v>54</v>
      </c>
      <c r="BN119" s="108">
        <f t="shared" si="35"/>
        <v>45.285714285714285</v>
      </c>
      <c r="BO119" s="88">
        <f t="shared" si="32"/>
        <v>45.459129206872205</v>
      </c>
      <c r="BP119" s="105">
        <f t="shared" si="36"/>
        <v>5</v>
      </c>
      <c r="BQ119" s="138"/>
      <c r="BR119" s="138">
        <f t="shared" si="33"/>
      </c>
      <c r="BS119" s="141"/>
    </row>
    <row r="120" spans="1:71" ht="9.75" customHeight="1">
      <c r="A120" s="205"/>
      <c r="B120" s="206"/>
      <c r="C120" s="36" t="s">
        <v>123</v>
      </c>
      <c r="D120" s="45">
        <v>45</v>
      </c>
      <c r="E120" s="46">
        <f t="shared" si="29"/>
        <v>11</v>
      </c>
      <c r="F120" s="46"/>
      <c r="G120" s="209"/>
      <c r="H120" s="180"/>
      <c r="I120" s="186"/>
      <c r="J120" s="99"/>
      <c r="K120" s="205"/>
      <c r="L120" s="206"/>
      <c r="M120" s="54" t="str">
        <f t="shared" si="25"/>
        <v>Elana Boyson</v>
      </c>
      <c r="N120" s="45">
        <v>47</v>
      </c>
      <c r="O120" s="46">
        <f t="shared" si="30"/>
        <v>16</v>
      </c>
      <c r="P120" s="46"/>
      <c r="Q120" s="209"/>
      <c r="R120" s="180"/>
      <c r="S120" s="180"/>
      <c r="T120" s="99"/>
      <c r="U120" s="205"/>
      <c r="V120" s="206"/>
      <c r="W120" s="54" t="str">
        <f t="shared" si="20"/>
        <v>Elana Boyson</v>
      </c>
      <c r="X120" s="45">
        <v>41</v>
      </c>
      <c r="Y120" s="46">
        <f t="shared" si="31"/>
        <v>6</v>
      </c>
      <c r="Z120" s="46"/>
      <c r="AA120" s="209"/>
      <c r="AB120" s="180"/>
      <c r="AC120" s="180"/>
      <c r="AD120" s="56"/>
      <c r="AE120" s="170"/>
      <c r="AF120" s="171"/>
      <c r="AG120" s="84" t="str">
        <f t="shared" si="21"/>
        <v>Elana Boyson</v>
      </c>
      <c r="AH120" s="85">
        <v>48</v>
      </c>
      <c r="AI120" s="86">
        <f t="shared" si="26"/>
        <v>35</v>
      </c>
      <c r="AJ120" s="86"/>
      <c r="AK120" s="198"/>
      <c r="AL120" s="155"/>
      <c r="AM120" s="155"/>
      <c r="AN120" s="56"/>
      <c r="AO120" s="170"/>
      <c r="AP120" s="171"/>
      <c r="AQ120" s="84" t="str">
        <f t="shared" si="22"/>
        <v>Elana Boyson</v>
      </c>
      <c r="AR120" s="85">
        <v>46</v>
      </c>
      <c r="AS120" s="86">
        <f t="shared" si="27"/>
        <v>31</v>
      </c>
      <c r="AT120" s="86"/>
      <c r="AU120" s="198"/>
      <c r="AV120" s="155"/>
      <c r="AW120" s="155"/>
      <c r="AX120" s="56"/>
      <c r="AY120" s="170"/>
      <c r="AZ120" s="171"/>
      <c r="BA120" s="84" t="str">
        <f t="shared" si="23"/>
        <v>Elana Boyson</v>
      </c>
      <c r="BB120" s="87">
        <v>37</v>
      </c>
      <c r="BC120" s="87">
        <v>45</v>
      </c>
      <c r="BD120" s="86">
        <v>82</v>
      </c>
      <c r="BE120" s="86">
        <f t="shared" si="28"/>
        <v>9</v>
      </c>
      <c r="BF120" s="85">
        <v>20.5</v>
      </c>
      <c r="BG120" s="166"/>
      <c r="BH120" s="155"/>
      <c r="BI120" s="155"/>
      <c r="BK120" s="135"/>
      <c r="BL120" s="81" t="str">
        <f t="shared" si="34"/>
        <v>Elana Boyson</v>
      </c>
      <c r="BM120" s="81" t="s">
        <v>54</v>
      </c>
      <c r="BN120" s="108">
        <f t="shared" si="35"/>
        <v>44.142857142857146</v>
      </c>
      <c r="BO120" s="88">
        <f t="shared" si="32"/>
        <v>44.437900682513536</v>
      </c>
      <c r="BP120" s="105">
        <f t="shared" si="36"/>
        <v>20.5</v>
      </c>
      <c r="BQ120" s="138"/>
      <c r="BR120" s="138">
        <f t="shared" si="33"/>
      </c>
      <c r="BS120" s="141"/>
    </row>
    <row r="121" spans="1:71" ht="9.75" customHeight="1">
      <c r="A121" s="205"/>
      <c r="B121" s="206"/>
      <c r="C121" s="36" t="s">
        <v>124</v>
      </c>
      <c r="D121" s="45">
        <v>47</v>
      </c>
      <c r="E121" s="46">
        <f t="shared" si="29"/>
        <v>12</v>
      </c>
      <c r="F121" s="46"/>
      <c r="G121" s="209"/>
      <c r="H121" s="180"/>
      <c r="I121" s="186"/>
      <c r="J121" s="99"/>
      <c r="K121" s="205"/>
      <c r="L121" s="206"/>
      <c r="M121" s="54" t="str">
        <f t="shared" si="25"/>
        <v>Pat Knapinski</v>
      </c>
      <c r="N121" s="45">
        <v>46</v>
      </c>
      <c r="O121" s="46">
        <f t="shared" si="30"/>
        <v>14</v>
      </c>
      <c r="P121" s="46"/>
      <c r="Q121" s="209"/>
      <c r="R121" s="180"/>
      <c r="S121" s="180"/>
      <c r="T121" s="99"/>
      <c r="U121" s="205"/>
      <c r="V121" s="206"/>
      <c r="W121" s="54" t="str">
        <f t="shared" si="20"/>
        <v>Pat Knapinski</v>
      </c>
      <c r="X121" s="45">
        <v>47</v>
      </c>
      <c r="Y121" s="46">
        <f t="shared" si="31"/>
        <v>14</v>
      </c>
      <c r="Z121" s="46"/>
      <c r="AA121" s="209"/>
      <c r="AB121" s="180"/>
      <c r="AC121" s="180"/>
      <c r="AD121" s="56"/>
      <c r="AE121" s="170"/>
      <c r="AF121" s="171"/>
      <c r="AG121" s="84" t="str">
        <f t="shared" si="21"/>
        <v>Pat Knapinski</v>
      </c>
      <c r="AH121" s="85">
        <v>49</v>
      </c>
      <c r="AI121" s="86">
        <f t="shared" si="26"/>
        <v>40</v>
      </c>
      <c r="AJ121" s="86"/>
      <c r="AK121" s="198"/>
      <c r="AL121" s="155"/>
      <c r="AM121" s="155"/>
      <c r="AN121" s="56"/>
      <c r="AO121" s="170"/>
      <c r="AP121" s="171"/>
      <c r="AQ121" s="84" t="str">
        <f t="shared" si="22"/>
        <v>Pat Knapinski</v>
      </c>
      <c r="AR121" s="85"/>
      <c r="AS121" s="86">
        <f t="shared" si="27"/>
      </c>
      <c r="AT121" s="86"/>
      <c r="AU121" s="198"/>
      <c r="AV121" s="155"/>
      <c r="AW121" s="155"/>
      <c r="AX121" s="56"/>
      <c r="AY121" s="170"/>
      <c r="AZ121" s="171"/>
      <c r="BA121" s="84" t="str">
        <f t="shared" si="23"/>
        <v>Pat Knapinski</v>
      </c>
      <c r="BB121" s="87">
        <v>46</v>
      </c>
      <c r="BC121" s="87">
        <v>50</v>
      </c>
      <c r="BD121" s="86">
        <v>96</v>
      </c>
      <c r="BE121" s="86">
        <f t="shared" si="28"/>
        <v>48</v>
      </c>
      <c r="BF121" s="85"/>
      <c r="BG121" s="166"/>
      <c r="BH121" s="155"/>
      <c r="BI121" s="155"/>
      <c r="BK121" s="135"/>
      <c r="BL121" s="81" t="str">
        <f t="shared" si="34"/>
        <v>Pat Knapinski</v>
      </c>
      <c r="BM121" s="81" t="s">
        <v>54</v>
      </c>
      <c r="BN121" s="108">
        <f t="shared" si="35"/>
        <v>47.5</v>
      </c>
      <c r="BO121" s="88">
        <f t="shared" si="32"/>
        <v>47.437759472817135</v>
      </c>
      <c r="BP121" s="105">
        <f t="shared" si="36"/>
      </c>
      <c r="BQ121" s="138"/>
      <c r="BR121" s="138">
        <f t="shared" si="33"/>
      </c>
      <c r="BS121" s="141"/>
    </row>
    <row r="122" spans="1:71" ht="9.75" customHeight="1">
      <c r="A122" s="205"/>
      <c r="B122" s="206"/>
      <c r="C122" s="36" t="s">
        <v>125</v>
      </c>
      <c r="D122" s="45">
        <v>52</v>
      </c>
      <c r="E122" s="46">
        <f t="shared" si="29"/>
        <v>21</v>
      </c>
      <c r="F122" s="46"/>
      <c r="G122" s="209"/>
      <c r="H122" s="180"/>
      <c r="I122" s="186"/>
      <c r="J122" s="99"/>
      <c r="K122" s="205"/>
      <c r="L122" s="206"/>
      <c r="M122" s="54" t="str">
        <f t="shared" si="25"/>
        <v>Tony Jakubek</v>
      </c>
      <c r="N122" s="45">
        <v>48</v>
      </c>
      <c r="O122" s="46">
        <f t="shared" si="30"/>
        <v>18</v>
      </c>
      <c r="P122" s="46"/>
      <c r="Q122" s="209"/>
      <c r="R122" s="180"/>
      <c r="S122" s="180"/>
      <c r="T122" s="99"/>
      <c r="U122" s="205"/>
      <c r="V122" s="206"/>
      <c r="W122" s="54" t="str">
        <f t="shared" si="20"/>
        <v>Tony Jakubek</v>
      </c>
      <c r="X122" s="45">
        <v>49</v>
      </c>
      <c r="Y122" s="46">
        <f t="shared" si="31"/>
        <v>18</v>
      </c>
      <c r="Z122" s="46"/>
      <c r="AA122" s="209"/>
      <c r="AB122" s="180"/>
      <c r="AC122" s="180"/>
      <c r="AD122" s="56"/>
      <c r="AE122" s="170"/>
      <c r="AF122" s="171"/>
      <c r="AG122" s="84" t="str">
        <f t="shared" si="21"/>
        <v>Tony Jakubek</v>
      </c>
      <c r="AH122" s="85">
        <v>44</v>
      </c>
      <c r="AI122" s="86">
        <f t="shared" si="26"/>
        <v>21</v>
      </c>
      <c r="AJ122" s="86"/>
      <c r="AK122" s="198"/>
      <c r="AL122" s="155"/>
      <c r="AM122" s="155"/>
      <c r="AN122" s="56"/>
      <c r="AO122" s="170"/>
      <c r="AP122" s="171"/>
      <c r="AQ122" s="84" t="str">
        <f t="shared" si="22"/>
        <v>Tony Jakubek</v>
      </c>
      <c r="AR122" s="85">
        <v>53</v>
      </c>
      <c r="AS122" s="86">
        <f t="shared" si="27"/>
        <v>45</v>
      </c>
      <c r="AT122" s="86"/>
      <c r="AU122" s="198"/>
      <c r="AV122" s="155"/>
      <c r="AW122" s="155"/>
      <c r="AX122" s="56"/>
      <c r="AY122" s="170"/>
      <c r="AZ122" s="171"/>
      <c r="BA122" s="84" t="str">
        <f t="shared" si="23"/>
        <v>Tony Jakubek</v>
      </c>
      <c r="BB122" s="87">
        <v>47</v>
      </c>
      <c r="BC122" s="87">
        <v>45</v>
      </c>
      <c r="BD122" s="86">
        <v>92</v>
      </c>
      <c r="BE122" s="86">
        <f t="shared" si="28"/>
        <v>38</v>
      </c>
      <c r="BF122" s="85"/>
      <c r="BG122" s="166"/>
      <c r="BH122" s="155"/>
      <c r="BI122" s="155"/>
      <c r="BK122" s="135"/>
      <c r="BL122" s="81" t="str">
        <f t="shared" si="34"/>
        <v>Tony Jakubek</v>
      </c>
      <c r="BM122" s="81" t="s">
        <v>54</v>
      </c>
      <c r="BN122" s="108">
        <f t="shared" si="35"/>
        <v>48.285714285714285</v>
      </c>
      <c r="BO122" s="88">
        <f t="shared" si="32"/>
        <v>48.13985408331372</v>
      </c>
      <c r="BP122" s="105">
        <f t="shared" si="36"/>
      </c>
      <c r="BQ122" s="138"/>
      <c r="BR122" s="138">
        <f t="shared" si="33"/>
      </c>
      <c r="BS122" s="141"/>
    </row>
    <row r="123" spans="1:71" ht="9.75" customHeight="1">
      <c r="A123" s="205"/>
      <c r="B123" s="206"/>
      <c r="C123" s="36" t="s">
        <v>126</v>
      </c>
      <c r="D123" s="45"/>
      <c r="E123" s="46">
        <f t="shared" si="29"/>
      </c>
      <c r="F123" s="46"/>
      <c r="G123" s="209"/>
      <c r="H123" s="180"/>
      <c r="I123" s="186"/>
      <c r="J123" s="99"/>
      <c r="K123" s="205"/>
      <c r="L123" s="206"/>
      <c r="M123" s="54" t="str">
        <f t="shared" si="25"/>
        <v>Eathan Watt</v>
      </c>
      <c r="N123" s="45"/>
      <c r="O123" s="46">
        <f t="shared" si="30"/>
      </c>
      <c r="P123" s="46"/>
      <c r="Q123" s="209"/>
      <c r="R123" s="180"/>
      <c r="S123" s="180"/>
      <c r="T123" s="99"/>
      <c r="U123" s="205"/>
      <c r="V123" s="206"/>
      <c r="W123" s="54" t="str">
        <f t="shared" si="20"/>
        <v>Eathan Watt</v>
      </c>
      <c r="X123" s="45"/>
      <c r="Y123" s="46">
        <f t="shared" si="31"/>
      </c>
      <c r="Z123" s="46"/>
      <c r="AA123" s="209"/>
      <c r="AB123" s="180"/>
      <c r="AC123" s="180"/>
      <c r="AD123" s="56"/>
      <c r="AE123" s="170"/>
      <c r="AF123" s="171"/>
      <c r="AG123" s="84" t="str">
        <f t="shared" si="21"/>
        <v>Eathan Watt</v>
      </c>
      <c r="AH123" s="85"/>
      <c r="AI123" s="86">
        <f t="shared" si="26"/>
      </c>
      <c r="AJ123" s="86"/>
      <c r="AK123" s="198"/>
      <c r="AL123" s="155"/>
      <c r="AM123" s="155"/>
      <c r="AN123" s="56"/>
      <c r="AO123" s="170"/>
      <c r="AP123" s="171"/>
      <c r="AQ123" s="84" t="str">
        <f t="shared" si="22"/>
        <v>Eathan Watt</v>
      </c>
      <c r="AR123" s="85">
        <v>56</v>
      </c>
      <c r="AS123" s="86">
        <f t="shared" si="27"/>
        <v>55</v>
      </c>
      <c r="AT123" s="86"/>
      <c r="AU123" s="198"/>
      <c r="AV123" s="155"/>
      <c r="AW123" s="155"/>
      <c r="AX123" s="56"/>
      <c r="AY123" s="170"/>
      <c r="AZ123" s="171"/>
      <c r="BA123" s="84" t="str">
        <f t="shared" si="23"/>
        <v>Eathan Watt</v>
      </c>
      <c r="BB123" s="87"/>
      <c r="BC123" s="87"/>
      <c r="BD123" s="86"/>
      <c r="BE123" s="86">
        <f t="shared" si="28"/>
      </c>
      <c r="BF123" s="85"/>
      <c r="BG123" s="166"/>
      <c r="BH123" s="155"/>
      <c r="BI123" s="155"/>
      <c r="BK123" s="135"/>
      <c r="BL123" s="81" t="str">
        <f t="shared" si="34"/>
        <v>Eathan Watt</v>
      </c>
      <c r="BM123" s="81" t="s">
        <v>54</v>
      </c>
      <c r="BN123" s="108">
        <f t="shared" si="35"/>
        <v>56</v>
      </c>
      <c r="BO123" s="88">
        <f t="shared" si="32"/>
        <v>55.03314662273476</v>
      </c>
      <c r="BP123" s="105">
        <f t="shared" si="36"/>
      </c>
      <c r="BQ123" s="138"/>
      <c r="BR123" s="138">
        <f t="shared" si="33"/>
      </c>
      <c r="BS123" s="141"/>
    </row>
    <row r="124" spans="1:71" ht="9.75" customHeight="1">
      <c r="A124" s="205"/>
      <c r="B124" s="206"/>
      <c r="C124" s="36" t="s">
        <v>127</v>
      </c>
      <c r="D124" s="45"/>
      <c r="E124" s="46">
        <f t="shared" si="29"/>
      </c>
      <c r="F124" s="46"/>
      <c r="G124" s="209"/>
      <c r="H124" s="180"/>
      <c r="I124" s="186"/>
      <c r="J124" s="99"/>
      <c r="K124" s="205"/>
      <c r="L124" s="206"/>
      <c r="M124" s="54" t="str">
        <f t="shared" si="25"/>
        <v>Marcus Wittman</v>
      </c>
      <c r="N124" s="45"/>
      <c r="O124" s="46">
        <f t="shared" si="30"/>
      </c>
      <c r="P124" s="46"/>
      <c r="Q124" s="209"/>
      <c r="R124" s="180"/>
      <c r="S124" s="180"/>
      <c r="T124" s="99"/>
      <c r="U124" s="205"/>
      <c r="V124" s="206"/>
      <c r="W124" s="54" t="str">
        <f t="shared" si="20"/>
        <v>Marcus Wittman</v>
      </c>
      <c r="X124" s="45"/>
      <c r="Y124" s="46">
        <f t="shared" si="31"/>
      </c>
      <c r="Z124" s="46"/>
      <c r="AA124" s="209"/>
      <c r="AB124" s="180"/>
      <c r="AC124" s="180"/>
      <c r="AD124" s="56"/>
      <c r="AE124" s="170"/>
      <c r="AF124" s="171"/>
      <c r="AG124" s="84" t="str">
        <f t="shared" si="21"/>
        <v>Marcus Wittman</v>
      </c>
      <c r="AH124" s="85"/>
      <c r="AI124" s="86">
        <f t="shared" si="26"/>
      </c>
      <c r="AJ124" s="86"/>
      <c r="AK124" s="198"/>
      <c r="AL124" s="155"/>
      <c r="AM124" s="155"/>
      <c r="AN124" s="56"/>
      <c r="AO124" s="170"/>
      <c r="AP124" s="171"/>
      <c r="AQ124" s="84" t="str">
        <f t="shared" si="22"/>
        <v>Marcus Wittman</v>
      </c>
      <c r="AR124" s="85"/>
      <c r="AS124" s="86">
        <f t="shared" si="27"/>
      </c>
      <c r="AT124" s="86"/>
      <c r="AU124" s="198"/>
      <c r="AV124" s="155"/>
      <c r="AW124" s="155"/>
      <c r="AX124" s="56"/>
      <c r="AY124" s="170"/>
      <c r="AZ124" s="171"/>
      <c r="BA124" s="84" t="str">
        <f t="shared" si="23"/>
        <v>Marcus Wittman</v>
      </c>
      <c r="BB124" s="87"/>
      <c r="BC124" s="87"/>
      <c r="BD124" s="86"/>
      <c r="BE124" s="86">
        <f t="shared" si="28"/>
      </c>
      <c r="BF124" s="85"/>
      <c r="BG124" s="166"/>
      <c r="BH124" s="155"/>
      <c r="BI124" s="155"/>
      <c r="BK124" s="135"/>
      <c r="BL124" s="81" t="str">
        <f t="shared" si="34"/>
        <v>Marcus Wittman</v>
      </c>
      <c r="BM124" s="81" t="s">
        <v>54</v>
      </c>
      <c r="BN124" s="108">
        <f t="shared" si="35"/>
      </c>
      <c r="BO124" s="88">
        <f t="shared" si="32"/>
      </c>
      <c r="BP124" s="105">
        <f t="shared" si="36"/>
      </c>
      <c r="BQ124" s="138"/>
      <c r="BR124" s="138">
        <f t="shared" si="33"/>
      </c>
      <c r="BS124" s="141"/>
    </row>
    <row r="125" spans="1:71" ht="9.75" customHeight="1">
      <c r="A125" s="205"/>
      <c r="B125" s="206"/>
      <c r="C125" s="36" t="s">
        <v>128</v>
      </c>
      <c r="D125" s="45"/>
      <c r="E125" s="46">
        <f t="shared" si="29"/>
      </c>
      <c r="F125" s="46"/>
      <c r="G125" s="209"/>
      <c r="H125" s="180"/>
      <c r="I125" s="186"/>
      <c r="J125" s="99"/>
      <c r="K125" s="205"/>
      <c r="L125" s="206"/>
      <c r="M125" s="54" t="str">
        <f t="shared" si="25"/>
        <v>Bryce Kalaus</v>
      </c>
      <c r="N125" s="45"/>
      <c r="O125" s="46">
        <f t="shared" si="30"/>
      </c>
      <c r="P125" s="46"/>
      <c r="Q125" s="209"/>
      <c r="R125" s="180"/>
      <c r="S125" s="180"/>
      <c r="T125" s="99"/>
      <c r="U125" s="205"/>
      <c r="V125" s="206"/>
      <c r="W125" s="54" t="str">
        <f t="shared" si="20"/>
        <v>Bryce Kalaus</v>
      </c>
      <c r="X125" s="45"/>
      <c r="Y125" s="46">
        <f t="shared" si="31"/>
      </c>
      <c r="Z125" s="46"/>
      <c r="AA125" s="209"/>
      <c r="AB125" s="180"/>
      <c r="AC125" s="180"/>
      <c r="AD125" s="56"/>
      <c r="AE125" s="170"/>
      <c r="AF125" s="171"/>
      <c r="AG125" s="84" t="str">
        <f t="shared" si="21"/>
        <v>Bryce Kalaus</v>
      </c>
      <c r="AH125" s="85"/>
      <c r="AI125" s="86">
        <f t="shared" si="26"/>
      </c>
      <c r="AJ125" s="86"/>
      <c r="AK125" s="198"/>
      <c r="AL125" s="155"/>
      <c r="AM125" s="155"/>
      <c r="AN125" s="56"/>
      <c r="AO125" s="170"/>
      <c r="AP125" s="171"/>
      <c r="AQ125" s="84" t="str">
        <f t="shared" si="22"/>
        <v>Bryce Kalaus</v>
      </c>
      <c r="AR125" s="85"/>
      <c r="AS125" s="86">
        <f t="shared" si="27"/>
      </c>
      <c r="AT125" s="86"/>
      <c r="AU125" s="198"/>
      <c r="AV125" s="155"/>
      <c r="AW125" s="155"/>
      <c r="AX125" s="56"/>
      <c r="AY125" s="170"/>
      <c r="AZ125" s="171"/>
      <c r="BA125" s="84" t="str">
        <f t="shared" si="23"/>
        <v>Bryce Kalaus</v>
      </c>
      <c r="BB125" s="87"/>
      <c r="BC125" s="87"/>
      <c r="BD125" s="86"/>
      <c r="BE125" s="86">
        <f t="shared" si="28"/>
      </c>
      <c r="BF125" s="85"/>
      <c r="BG125" s="166"/>
      <c r="BH125" s="155"/>
      <c r="BI125" s="155"/>
      <c r="BK125" s="135"/>
      <c r="BL125" s="81" t="str">
        <f t="shared" si="34"/>
        <v>Bryce Kalaus</v>
      </c>
      <c r="BM125" s="81" t="s">
        <v>54</v>
      </c>
      <c r="BN125" s="108">
        <f t="shared" si="35"/>
      </c>
      <c r="BO125" s="88">
        <f t="shared" si="32"/>
      </c>
      <c r="BP125" s="105">
        <f t="shared" si="36"/>
      </c>
      <c r="BQ125" s="138"/>
      <c r="BR125" s="138">
        <f t="shared" si="33"/>
      </c>
      <c r="BS125" s="141"/>
    </row>
    <row r="126" spans="1:71" ht="9.75" customHeight="1">
      <c r="A126" s="205"/>
      <c r="B126" s="206"/>
      <c r="C126" s="36" t="s">
        <v>1</v>
      </c>
      <c r="D126" s="45"/>
      <c r="E126" s="46">
        <f t="shared" si="29"/>
      </c>
      <c r="F126" s="46"/>
      <c r="G126" s="209"/>
      <c r="H126" s="180"/>
      <c r="I126" s="186"/>
      <c r="J126" s="99"/>
      <c r="K126" s="205"/>
      <c r="L126" s="206"/>
      <c r="M126" s="54" t="str">
        <f t="shared" si="25"/>
        <v> </v>
      </c>
      <c r="N126" s="45"/>
      <c r="O126" s="46">
        <f t="shared" si="30"/>
      </c>
      <c r="P126" s="46"/>
      <c r="Q126" s="209"/>
      <c r="R126" s="180"/>
      <c r="S126" s="180"/>
      <c r="T126" s="99"/>
      <c r="U126" s="205"/>
      <c r="V126" s="206"/>
      <c r="W126" s="54" t="str">
        <f t="shared" si="20"/>
        <v> </v>
      </c>
      <c r="X126" s="45"/>
      <c r="Y126" s="46">
        <f t="shared" si="31"/>
      </c>
      <c r="Z126" s="46"/>
      <c r="AA126" s="209"/>
      <c r="AB126" s="180"/>
      <c r="AC126" s="180"/>
      <c r="AD126" s="56"/>
      <c r="AE126" s="170"/>
      <c r="AF126" s="171"/>
      <c r="AG126" s="84" t="str">
        <f t="shared" si="21"/>
        <v> </v>
      </c>
      <c r="AH126" s="85"/>
      <c r="AI126" s="86">
        <f t="shared" si="26"/>
      </c>
      <c r="AJ126" s="86"/>
      <c r="AK126" s="198"/>
      <c r="AL126" s="155"/>
      <c r="AM126" s="155"/>
      <c r="AN126" s="56"/>
      <c r="AO126" s="170"/>
      <c r="AP126" s="171"/>
      <c r="AQ126" s="84" t="str">
        <f t="shared" si="22"/>
        <v> </v>
      </c>
      <c r="AR126" s="85"/>
      <c r="AS126" s="86">
        <f t="shared" si="27"/>
      </c>
      <c r="AT126" s="86"/>
      <c r="AU126" s="198"/>
      <c r="AV126" s="155"/>
      <c r="AW126" s="155"/>
      <c r="AX126" s="56"/>
      <c r="AY126" s="170"/>
      <c r="AZ126" s="171"/>
      <c r="BA126" s="84" t="str">
        <f t="shared" si="23"/>
        <v> </v>
      </c>
      <c r="BB126" s="87"/>
      <c r="BC126" s="87"/>
      <c r="BD126" s="86"/>
      <c r="BE126" s="86">
        <f t="shared" si="28"/>
      </c>
      <c r="BF126" s="85"/>
      <c r="BG126" s="166"/>
      <c r="BH126" s="155"/>
      <c r="BI126" s="155"/>
      <c r="BK126" s="135"/>
      <c r="BL126" s="81" t="str">
        <f t="shared" si="34"/>
        <v> </v>
      </c>
      <c r="BM126" s="81" t="s">
        <v>54</v>
      </c>
      <c r="BN126" s="108">
        <f t="shared" si="35"/>
      </c>
      <c r="BO126" s="88">
        <f t="shared" si="32"/>
      </c>
      <c r="BP126" s="105">
        <f t="shared" si="36"/>
      </c>
      <c r="BQ126" s="138"/>
      <c r="BR126" s="138">
        <f t="shared" si="33"/>
      </c>
      <c r="BS126" s="141"/>
    </row>
    <row r="127" spans="1:71" ht="10.5" customHeight="1" thickBot="1">
      <c r="A127" s="207"/>
      <c r="B127" s="208"/>
      <c r="C127" s="39"/>
      <c r="D127" s="47"/>
      <c r="E127" s="48">
        <f t="shared" si="29"/>
      </c>
      <c r="F127" s="48"/>
      <c r="G127" s="210"/>
      <c r="H127" s="181"/>
      <c r="I127" s="187"/>
      <c r="J127" s="99"/>
      <c r="K127" s="207"/>
      <c r="L127" s="208"/>
      <c r="M127" s="55">
        <f t="shared" si="25"/>
      </c>
      <c r="N127" s="47"/>
      <c r="O127" s="48">
        <f t="shared" si="30"/>
      </c>
      <c r="P127" s="48"/>
      <c r="Q127" s="210"/>
      <c r="R127" s="181"/>
      <c r="S127" s="181"/>
      <c r="T127" s="99"/>
      <c r="U127" s="207"/>
      <c r="V127" s="208"/>
      <c r="W127" s="55">
        <f t="shared" si="20"/>
      </c>
      <c r="X127" s="47"/>
      <c r="Y127" s="48">
        <f t="shared" si="31"/>
      </c>
      <c r="Z127" s="48"/>
      <c r="AA127" s="210"/>
      <c r="AB127" s="181"/>
      <c r="AC127" s="181"/>
      <c r="AD127" s="56"/>
      <c r="AE127" s="172"/>
      <c r="AF127" s="173"/>
      <c r="AG127" s="89">
        <f t="shared" si="21"/>
      </c>
      <c r="AH127" s="90"/>
      <c r="AI127" s="91">
        <f t="shared" si="26"/>
      </c>
      <c r="AJ127" s="91"/>
      <c r="AK127" s="199"/>
      <c r="AL127" s="156"/>
      <c r="AM127" s="156"/>
      <c r="AN127" s="56"/>
      <c r="AO127" s="172"/>
      <c r="AP127" s="173"/>
      <c r="AQ127" s="89">
        <f t="shared" si="22"/>
      </c>
      <c r="AR127" s="90"/>
      <c r="AS127" s="91">
        <f t="shared" si="27"/>
      </c>
      <c r="AT127" s="91"/>
      <c r="AU127" s="199"/>
      <c r="AV127" s="156"/>
      <c r="AW127" s="156"/>
      <c r="AX127" s="56"/>
      <c r="AY127" s="172"/>
      <c r="AZ127" s="173"/>
      <c r="BA127" s="89">
        <f t="shared" si="23"/>
      </c>
      <c r="BB127" s="92"/>
      <c r="BC127" s="92"/>
      <c r="BD127" s="91"/>
      <c r="BE127" s="91">
        <f t="shared" si="28"/>
      </c>
      <c r="BF127" s="90"/>
      <c r="BG127" s="167"/>
      <c r="BH127" s="156"/>
      <c r="BI127" s="156"/>
      <c r="BK127" s="136"/>
      <c r="BL127" s="93">
        <f t="shared" si="34"/>
      </c>
      <c r="BM127" s="93" t="s">
        <v>54</v>
      </c>
      <c r="BN127" s="109">
        <f t="shared" si="35"/>
      </c>
      <c r="BO127" s="94">
        <f t="shared" si="32"/>
      </c>
      <c r="BP127" s="106">
        <f t="shared" si="36"/>
      </c>
      <c r="BQ127" s="139"/>
      <c r="BR127" s="139">
        <f t="shared" si="33"/>
      </c>
      <c r="BS127" s="142"/>
    </row>
    <row r="128" spans="1:71" ht="9.75" customHeight="1">
      <c r="A128" s="203" t="s">
        <v>25</v>
      </c>
      <c r="B128" s="204" t="s">
        <v>25</v>
      </c>
      <c r="C128" s="33" t="s">
        <v>132</v>
      </c>
      <c r="D128" s="43">
        <v>55</v>
      </c>
      <c r="E128" s="44">
        <f t="shared" si="29"/>
        <v>23</v>
      </c>
      <c r="F128" s="44"/>
      <c r="G128" s="209">
        <f>IF(SUM(D128:D137)=0,"",(SUM(D128:D137)-MAX(D128:D137)))</f>
        <v>220</v>
      </c>
      <c r="H128" s="179">
        <f>IF(G128="","",RANK(G128,G$78:G$137,1))</f>
        <v>6</v>
      </c>
      <c r="I128" s="185">
        <v>0</v>
      </c>
      <c r="J128" s="99"/>
      <c r="K128" s="203" t="s">
        <v>25</v>
      </c>
      <c r="L128" s="204" t="s">
        <v>25</v>
      </c>
      <c r="M128" s="53" t="str">
        <f t="shared" si="25"/>
        <v>Andrew Shimon</v>
      </c>
      <c r="N128" s="43"/>
      <c r="O128" s="44">
        <f t="shared" si="30"/>
      </c>
      <c r="P128" s="44"/>
      <c r="Q128" s="209">
        <f>IF(SUM(N128:N137)=0,"",(SUM(N128:N137)-MAX(N128:N137)))</f>
        <v>223</v>
      </c>
      <c r="R128" s="179">
        <f>IF(Q128="","",RANK(Q128,Q$78:Q$137,1))</f>
        <v>6</v>
      </c>
      <c r="S128" s="179"/>
      <c r="T128" s="99"/>
      <c r="U128" s="203" t="s">
        <v>25</v>
      </c>
      <c r="V128" s="204" t="s">
        <v>25</v>
      </c>
      <c r="W128" s="53" t="str">
        <f t="shared" si="20"/>
        <v>Andrew Shimon</v>
      </c>
      <c r="X128" s="43">
        <v>52</v>
      </c>
      <c r="Y128" s="44">
        <f t="shared" si="31"/>
        <v>22</v>
      </c>
      <c r="Z128" s="44"/>
      <c r="AA128" s="209">
        <f>IF(SUM(X128:X137)=0,"",(SUM(X128:X137)-MAX(X128:X137)))</f>
        <v>236</v>
      </c>
      <c r="AB128" s="179">
        <f>IF(AA128="","",RANK(AA128,AA$78:AA$137,1))</f>
        <v>6</v>
      </c>
      <c r="AC128" s="179">
        <v>0</v>
      </c>
      <c r="AD128" s="56"/>
      <c r="AE128" s="168" t="s">
        <v>25</v>
      </c>
      <c r="AF128" s="169" t="s">
        <v>25</v>
      </c>
      <c r="AG128" s="79" t="str">
        <f t="shared" si="21"/>
        <v>Andrew Shimon</v>
      </c>
      <c r="AH128" s="77">
        <v>52</v>
      </c>
      <c r="AI128" s="78">
        <f t="shared" si="26"/>
        <v>52</v>
      </c>
      <c r="AJ128" s="78"/>
      <c r="AK128" s="197">
        <f>IF(SUM(AH128:AH137)=0,"",(SUM(AH128:AH137)-MAX(AH128:AH137)))</f>
        <v>207</v>
      </c>
      <c r="AL128" s="154">
        <f>IF(AK128="","",RANK(AK128,AK$8:AK$137,1))</f>
        <v>11</v>
      </c>
      <c r="AM128" s="154">
        <v>1.5</v>
      </c>
      <c r="AN128" s="56"/>
      <c r="AO128" s="168" t="s">
        <v>25</v>
      </c>
      <c r="AP128" s="169" t="s">
        <v>25</v>
      </c>
      <c r="AQ128" s="79" t="str">
        <f t="shared" si="22"/>
        <v>Andrew Shimon</v>
      </c>
      <c r="AR128" s="95"/>
      <c r="AS128" s="78">
        <f t="shared" si="27"/>
      </c>
      <c r="AT128" s="78"/>
      <c r="AU128" s="197">
        <f>IF(SUM(AR128:AR137)=0,"",(SUM(AR128:AR137)-MAX(AR128:AR137)))</f>
        <v>219</v>
      </c>
      <c r="AV128" s="154">
        <f>IF(AU128="","",RANK(AU128,AU$8:AU$137,1))</f>
        <v>13</v>
      </c>
      <c r="AW128" s="154">
        <v>0</v>
      </c>
      <c r="AX128" s="56"/>
      <c r="AY128" s="168" t="s">
        <v>25</v>
      </c>
      <c r="AZ128" s="169" t="s">
        <v>25</v>
      </c>
      <c r="BA128" s="79" t="str">
        <f t="shared" si="23"/>
        <v>Andrew Shimon</v>
      </c>
      <c r="BB128" s="80">
        <v>52</v>
      </c>
      <c r="BC128" s="80">
        <v>48</v>
      </c>
      <c r="BD128" s="78">
        <v>100</v>
      </c>
      <c r="BE128" s="78">
        <f t="shared" si="28"/>
        <v>56</v>
      </c>
      <c r="BF128" s="95"/>
      <c r="BG128" s="166">
        <f>IF(SUM(BD128:BD137)=0,"",(SUM(BD128:BD137)-MAX(BD128:BD137)))</f>
        <v>405</v>
      </c>
      <c r="BH128" s="154">
        <f>IF(BG128="","",RANK(BG128,BG$8:BG$137,1))</f>
        <v>12</v>
      </c>
      <c r="BI128" s="154">
        <v>2</v>
      </c>
      <c r="BK128" s="134" t="str">
        <f>A128</f>
        <v>STOCKBRIDGE / HILBERT</v>
      </c>
      <c r="BL128" s="81" t="str">
        <f t="shared" si="34"/>
        <v>Andrew Shimon</v>
      </c>
      <c r="BM128" s="81" t="s">
        <v>55</v>
      </c>
      <c r="BN128" s="107">
        <f t="shared" si="35"/>
        <v>51.8</v>
      </c>
      <c r="BO128" s="82">
        <f t="shared" si="32"/>
        <v>51.28013179571664</v>
      </c>
      <c r="BP128" s="104">
        <f t="shared" si="36"/>
      </c>
      <c r="BQ128" s="137">
        <f>IF(G128="","",((G128+Q128+AA128+AK128+AU128+BG128)/7))</f>
        <v>215.71428571428572</v>
      </c>
      <c r="BR128" s="137">
        <f>IF(BQ128=0,"",(BQ128-BZ$5)*(113/CA$5)*(0.96)+144)</f>
        <v>212.7286796893387</v>
      </c>
      <c r="BS128" s="140">
        <f>(I128+S128+AC128+AM128+AW128+BI128)</f>
        <v>3.5</v>
      </c>
    </row>
    <row r="129" spans="1:71" ht="9.75" customHeight="1">
      <c r="A129" s="205"/>
      <c r="B129" s="206"/>
      <c r="C129" s="36" t="s">
        <v>133</v>
      </c>
      <c r="D129" s="45">
        <v>60</v>
      </c>
      <c r="E129" s="46">
        <f t="shared" si="29"/>
        <v>26</v>
      </c>
      <c r="F129" s="46"/>
      <c r="G129" s="209"/>
      <c r="H129" s="180"/>
      <c r="I129" s="186"/>
      <c r="J129" s="99"/>
      <c r="K129" s="205"/>
      <c r="L129" s="206"/>
      <c r="M129" s="54" t="str">
        <f t="shared" si="25"/>
        <v>Peter Birshbach</v>
      </c>
      <c r="N129" s="45">
        <v>60</v>
      </c>
      <c r="O129" s="46">
        <f t="shared" si="30"/>
        <v>29</v>
      </c>
      <c r="P129" s="46"/>
      <c r="Q129" s="209"/>
      <c r="R129" s="180"/>
      <c r="S129" s="180"/>
      <c r="T129" s="99"/>
      <c r="U129" s="205"/>
      <c r="V129" s="206"/>
      <c r="W129" s="54" t="str">
        <f t="shared" si="20"/>
        <v>Peter Birshbach</v>
      </c>
      <c r="X129" s="45"/>
      <c r="Y129" s="46">
        <f t="shared" si="31"/>
      </c>
      <c r="Z129" s="46"/>
      <c r="AA129" s="209"/>
      <c r="AB129" s="180"/>
      <c r="AC129" s="180"/>
      <c r="AD129" s="56"/>
      <c r="AE129" s="170"/>
      <c r="AF129" s="171"/>
      <c r="AG129" s="84" t="str">
        <f t="shared" si="21"/>
        <v>Peter Birshbach</v>
      </c>
      <c r="AH129" s="85">
        <v>51</v>
      </c>
      <c r="AI129" s="86">
        <f t="shared" si="26"/>
        <v>49</v>
      </c>
      <c r="AJ129" s="86"/>
      <c r="AK129" s="198"/>
      <c r="AL129" s="155"/>
      <c r="AM129" s="155"/>
      <c r="AN129" s="56"/>
      <c r="AO129" s="170"/>
      <c r="AP129" s="171"/>
      <c r="AQ129" s="84" t="str">
        <f t="shared" si="22"/>
        <v>Peter Birshbach</v>
      </c>
      <c r="AR129" s="85">
        <v>48</v>
      </c>
      <c r="AS129" s="86">
        <f t="shared" si="27"/>
        <v>34</v>
      </c>
      <c r="AT129" s="86"/>
      <c r="AU129" s="198"/>
      <c r="AV129" s="155"/>
      <c r="AW129" s="155"/>
      <c r="AX129" s="56"/>
      <c r="AY129" s="170"/>
      <c r="AZ129" s="171"/>
      <c r="BA129" s="84" t="str">
        <f t="shared" si="23"/>
        <v>Peter Birshbach</v>
      </c>
      <c r="BB129" s="87">
        <v>53</v>
      </c>
      <c r="BC129" s="87">
        <v>46</v>
      </c>
      <c r="BD129" s="86">
        <v>99</v>
      </c>
      <c r="BE129" s="86">
        <f t="shared" si="28"/>
        <v>54</v>
      </c>
      <c r="BF129" s="85"/>
      <c r="BG129" s="166"/>
      <c r="BH129" s="155"/>
      <c r="BI129" s="155"/>
      <c r="BK129" s="135"/>
      <c r="BL129" s="81" t="str">
        <f t="shared" si="34"/>
        <v>Peter Birshbach</v>
      </c>
      <c r="BM129" s="81" t="s">
        <v>55</v>
      </c>
      <c r="BN129" s="108">
        <f t="shared" si="35"/>
        <v>53</v>
      </c>
      <c r="BO129" s="88">
        <f t="shared" si="32"/>
        <v>52.352421746293246</v>
      </c>
      <c r="BP129" s="105">
        <f t="shared" si="36"/>
      </c>
      <c r="BQ129" s="138"/>
      <c r="BR129" s="138">
        <f t="shared" si="33"/>
      </c>
      <c r="BS129" s="141"/>
    </row>
    <row r="130" spans="1:71" ht="9.75" customHeight="1">
      <c r="A130" s="205"/>
      <c r="B130" s="206"/>
      <c r="C130" s="36" t="s">
        <v>134</v>
      </c>
      <c r="D130" s="45">
        <v>49</v>
      </c>
      <c r="E130" s="46">
        <f t="shared" si="29"/>
        <v>13</v>
      </c>
      <c r="F130" s="46"/>
      <c r="G130" s="209"/>
      <c r="H130" s="180"/>
      <c r="I130" s="186"/>
      <c r="J130" s="99"/>
      <c r="K130" s="205"/>
      <c r="L130" s="206"/>
      <c r="M130" s="54" t="str">
        <f t="shared" si="25"/>
        <v>Ethan Zwiers</v>
      </c>
      <c r="N130" s="45">
        <v>55</v>
      </c>
      <c r="O130" s="46">
        <f t="shared" si="30"/>
        <v>25</v>
      </c>
      <c r="P130" s="46"/>
      <c r="Q130" s="209"/>
      <c r="R130" s="180"/>
      <c r="S130" s="180"/>
      <c r="T130" s="99"/>
      <c r="U130" s="205"/>
      <c r="V130" s="206"/>
      <c r="W130" s="54" t="str">
        <f t="shared" si="20"/>
        <v>Ethan Zwiers</v>
      </c>
      <c r="X130" s="45">
        <v>52</v>
      </c>
      <c r="Y130" s="46">
        <f t="shared" si="31"/>
        <v>22</v>
      </c>
      <c r="Z130" s="46"/>
      <c r="AA130" s="209"/>
      <c r="AB130" s="180"/>
      <c r="AC130" s="180"/>
      <c r="AD130" s="56"/>
      <c r="AE130" s="170"/>
      <c r="AF130" s="171"/>
      <c r="AG130" s="84" t="str">
        <f t="shared" si="21"/>
        <v>Ethan Zwiers</v>
      </c>
      <c r="AH130" s="85">
        <v>53</v>
      </c>
      <c r="AI130" s="86">
        <f t="shared" si="26"/>
        <v>54</v>
      </c>
      <c r="AJ130" s="86"/>
      <c r="AK130" s="198"/>
      <c r="AL130" s="155"/>
      <c r="AM130" s="155"/>
      <c r="AN130" s="56"/>
      <c r="AO130" s="170"/>
      <c r="AP130" s="171"/>
      <c r="AQ130" s="84" t="str">
        <f t="shared" si="22"/>
        <v>Ethan Zwiers</v>
      </c>
      <c r="AR130" s="85">
        <v>56</v>
      </c>
      <c r="AS130" s="86">
        <f t="shared" si="27"/>
        <v>55</v>
      </c>
      <c r="AT130" s="86"/>
      <c r="AU130" s="198"/>
      <c r="AV130" s="155"/>
      <c r="AW130" s="155"/>
      <c r="AX130" s="56"/>
      <c r="AY130" s="170"/>
      <c r="AZ130" s="171"/>
      <c r="BA130" s="84" t="str">
        <f t="shared" si="23"/>
        <v>Ethan Zwiers</v>
      </c>
      <c r="BB130" s="87">
        <v>54</v>
      </c>
      <c r="BC130" s="87">
        <v>45</v>
      </c>
      <c r="BD130" s="86">
        <v>99</v>
      </c>
      <c r="BE130" s="86">
        <f t="shared" si="28"/>
        <v>54</v>
      </c>
      <c r="BF130" s="85"/>
      <c r="BG130" s="166"/>
      <c r="BH130" s="155"/>
      <c r="BI130" s="155"/>
      <c r="BK130" s="135"/>
      <c r="BL130" s="81" t="str">
        <f t="shared" si="34"/>
        <v>Ethan Zwiers</v>
      </c>
      <c r="BM130" s="81" t="s">
        <v>55</v>
      </c>
      <c r="BN130" s="108">
        <f t="shared" si="35"/>
        <v>52</v>
      </c>
      <c r="BO130" s="88">
        <f t="shared" si="32"/>
        <v>51.45884678747941</v>
      </c>
      <c r="BP130" s="105">
        <f t="shared" si="36"/>
      </c>
      <c r="BQ130" s="138"/>
      <c r="BR130" s="138">
        <f t="shared" si="33"/>
      </c>
      <c r="BS130" s="141"/>
    </row>
    <row r="131" spans="1:71" ht="9.75" customHeight="1">
      <c r="A131" s="205"/>
      <c r="B131" s="206"/>
      <c r="C131" s="36" t="s">
        <v>135</v>
      </c>
      <c r="D131" s="45">
        <v>56</v>
      </c>
      <c r="E131" s="46">
        <f t="shared" si="29"/>
        <v>24</v>
      </c>
      <c r="F131" s="46"/>
      <c r="G131" s="209"/>
      <c r="H131" s="180"/>
      <c r="I131" s="186"/>
      <c r="J131" s="99"/>
      <c r="K131" s="205"/>
      <c r="L131" s="206"/>
      <c r="M131" s="54" t="str">
        <f t="shared" si="25"/>
        <v>Spencer Lamers</v>
      </c>
      <c r="N131" s="45">
        <v>57</v>
      </c>
      <c r="O131" s="46">
        <f t="shared" si="30"/>
        <v>27</v>
      </c>
      <c r="P131" s="46"/>
      <c r="Q131" s="209"/>
      <c r="R131" s="180"/>
      <c r="S131" s="180"/>
      <c r="T131" s="99"/>
      <c r="U131" s="205"/>
      <c r="V131" s="206"/>
      <c r="W131" s="54" t="str">
        <f t="shared" si="20"/>
        <v>Spencer Lamers</v>
      </c>
      <c r="X131" s="45">
        <v>59</v>
      </c>
      <c r="Y131" s="46">
        <f t="shared" si="31"/>
        <v>27</v>
      </c>
      <c r="Z131" s="46"/>
      <c r="AA131" s="209"/>
      <c r="AB131" s="180"/>
      <c r="AC131" s="180"/>
      <c r="AD131" s="56"/>
      <c r="AE131" s="170"/>
      <c r="AF131" s="171"/>
      <c r="AG131" s="84" t="str">
        <f t="shared" si="21"/>
        <v>Spencer Lamers</v>
      </c>
      <c r="AH131" s="85">
        <v>51</v>
      </c>
      <c r="AI131" s="86">
        <f t="shared" si="26"/>
        <v>49</v>
      </c>
      <c r="AJ131" s="86"/>
      <c r="AK131" s="198"/>
      <c r="AL131" s="155"/>
      <c r="AM131" s="155"/>
      <c r="AN131" s="56"/>
      <c r="AO131" s="170"/>
      <c r="AP131" s="171"/>
      <c r="AQ131" s="84" t="str">
        <f t="shared" si="22"/>
        <v>Spencer Lamers</v>
      </c>
      <c r="AR131" s="85">
        <v>56</v>
      </c>
      <c r="AS131" s="86">
        <f t="shared" si="27"/>
        <v>55</v>
      </c>
      <c r="AT131" s="86"/>
      <c r="AU131" s="198"/>
      <c r="AV131" s="155"/>
      <c r="AW131" s="155"/>
      <c r="AX131" s="56"/>
      <c r="AY131" s="170"/>
      <c r="AZ131" s="171"/>
      <c r="BA131" s="84" t="str">
        <f t="shared" si="23"/>
        <v>Spencer Lamers</v>
      </c>
      <c r="BB131" s="87"/>
      <c r="BC131" s="87"/>
      <c r="BD131" s="86"/>
      <c r="BE131" s="86">
        <f t="shared" si="28"/>
      </c>
      <c r="BF131" s="85"/>
      <c r="BG131" s="166"/>
      <c r="BH131" s="155"/>
      <c r="BI131" s="155"/>
      <c r="BK131" s="135"/>
      <c r="BL131" s="81" t="str">
        <f t="shared" si="34"/>
        <v>Spencer Lamers</v>
      </c>
      <c r="BM131" s="81" t="s">
        <v>55</v>
      </c>
      <c r="BN131" s="108">
        <f t="shared" si="35"/>
        <v>55.8</v>
      </c>
      <c r="BO131" s="88">
        <f t="shared" si="32"/>
        <v>54.854431630971995</v>
      </c>
      <c r="BP131" s="105">
        <f t="shared" si="36"/>
      </c>
      <c r="BQ131" s="138"/>
      <c r="BR131" s="138">
        <f t="shared" si="33"/>
      </c>
      <c r="BS131" s="141"/>
    </row>
    <row r="132" spans="1:71" ht="9.75" customHeight="1">
      <c r="A132" s="205"/>
      <c r="B132" s="206"/>
      <c r="C132" s="36" t="s">
        <v>136</v>
      </c>
      <c r="D132" s="45">
        <v>72</v>
      </c>
      <c r="E132" s="46">
        <f t="shared" si="29"/>
        <v>30</v>
      </c>
      <c r="F132" s="46"/>
      <c r="G132" s="209"/>
      <c r="H132" s="180"/>
      <c r="I132" s="186"/>
      <c r="J132" s="99"/>
      <c r="K132" s="205"/>
      <c r="L132" s="206"/>
      <c r="M132" s="54" t="str">
        <f t="shared" si="25"/>
        <v>Manuel Sheahan</v>
      </c>
      <c r="N132" s="45"/>
      <c r="O132" s="46">
        <f t="shared" si="30"/>
      </c>
      <c r="P132" s="46"/>
      <c r="Q132" s="209"/>
      <c r="R132" s="180"/>
      <c r="S132" s="180"/>
      <c r="T132" s="99"/>
      <c r="U132" s="205"/>
      <c r="V132" s="206"/>
      <c r="W132" s="54" t="str">
        <f t="shared" si="20"/>
        <v>Manuel Sheahan</v>
      </c>
      <c r="X132" s="45"/>
      <c r="Y132" s="46">
        <f t="shared" si="31"/>
      </c>
      <c r="Z132" s="46"/>
      <c r="AA132" s="209"/>
      <c r="AB132" s="180"/>
      <c r="AC132" s="180"/>
      <c r="AD132" s="56"/>
      <c r="AE132" s="170"/>
      <c r="AF132" s="171"/>
      <c r="AG132" s="84" t="str">
        <f t="shared" si="21"/>
        <v>Manuel Sheahan</v>
      </c>
      <c r="AH132" s="85"/>
      <c r="AI132" s="86">
        <f t="shared" si="26"/>
      </c>
      <c r="AJ132" s="86"/>
      <c r="AK132" s="198"/>
      <c r="AL132" s="155"/>
      <c r="AM132" s="155"/>
      <c r="AN132" s="56"/>
      <c r="AO132" s="170"/>
      <c r="AP132" s="171"/>
      <c r="AQ132" s="84" t="str">
        <f t="shared" si="22"/>
        <v>Manuel Sheahan</v>
      </c>
      <c r="AR132" s="85"/>
      <c r="AS132" s="86">
        <f t="shared" si="27"/>
      </c>
      <c r="AT132" s="86"/>
      <c r="AU132" s="198"/>
      <c r="AV132" s="155"/>
      <c r="AW132" s="155"/>
      <c r="AX132" s="56"/>
      <c r="AY132" s="170"/>
      <c r="AZ132" s="171"/>
      <c r="BA132" s="84" t="str">
        <f t="shared" si="23"/>
        <v>Manuel Sheahan</v>
      </c>
      <c r="BB132" s="87"/>
      <c r="BC132" s="87"/>
      <c r="BD132" s="86"/>
      <c r="BE132" s="86">
        <f t="shared" si="28"/>
      </c>
      <c r="BF132" s="85"/>
      <c r="BG132" s="166"/>
      <c r="BH132" s="155"/>
      <c r="BI132" s="155"/>
      <c r="BK132" s="135"/>
      <c r="BL132" s="81" t="str">
        <f t="shared" si="34"/>
        <v>Manuel Sheahan</v>
      </c>
      <c r="BM132" s="81" t="s">
        <v>55</v>
      </c>
      <c r="BN132" s="108">
        <f t="shared" si="35"/>
        <v>72</v>
      </c>
      <c r="BO132" s="88">
        <f t="shared" si="32"/>
        <v>69.33034596375617</v>
      </c>
      <c r="BP132" s="105">
        <f t="shared" si="36"/>
      </c>
      <c r="BQ132" s="138"/>
      <c r="BR132" s="138">
        <f t="shared" si="33"/>
      </c>
      <c r="BS132" s="141"/>
    </row>
    <row r="133" spans="1:71" ht="9.75" customHeight="1">
      <c r="A133" s="205"/>
      <c r="B133" s="206"/>
      <c r="C133" s="36" t="s">
        <v>145</v>
      </c>
      <c r="D133" s="45"/>
      <c r="E133" s="46">
        <f t="shared" si="29"/>
      </c>
      <c r="F133" s="46"/>
      <c r="G133" s="209"/>
      <c r="H133" s="180"/>
      <c r="I133" s="186"/>
      <c r="J133" s="99"/>
      <c r="K133" s="205"/>
      <c r="L133" s="206"/>
      <c r="M133" s="54" t="str">
        <f t="shared" si="25"/>
        <v>Kyle Harms</v>
      </c>
      <c r="N133" s="45">
        <v>51</v>
      </c>
      <c r="O133" s="46">
        <f t="shared" si="30"/>
        <v>22</v>
      </c>
      <c r="P133" s="46"/>
      <c r="Q133" s="209"/>
      <c r="R133" s="180"/>
      <c r="S133" s="180"/>
      <c r="T133" s="99"/>
      <c r="U133" s="205"/>
      <c r="V133" s="206"/>
      <c r="W133" s="54" t="str">
        <f t="shared" si="20"/>
        <v>Kyle Harms</v>
      </c>
      <c r="X133" s="45">
        <v>73</v>
      </c>
      <c r="Y133" s="46">
        <f t="shared" si="31"/>
        <v>29</v>
      </c>
      <c r="Z133" s="46"/>
      <c r="AA133" s="209"/>
      <c r="AB133" s="180"/>
      <c r="AC133" s="180"/>
      <c r="AD133" s="56"/>
      <c r="AE133" s="170"/>
      <c r="AF133" s="171"/>
      <c r="AG133" s="84" t="str">
        <f t="shared" si="21"/>
        <v>Kyle Harms</v>
      </c>
      <c r="AH133" s="85">
        <v>54</v>
      </c>
      <c r="AI133" s="86">
        <f t="shared" si="26"/>
        <v>55</v>
      </c>
      <c r="AJ133" s="86"/>
      <c r="AK133" s="198"/>
      <c r="AL133" s="155"/>
      <c r="AM133" s="155"/>
      <c r="AN133" s="56"/>
      <c r="AO133" s="170"/>
      <c r="AP133" s="171"/>
      <c r="AQ133" s="84" t="str">
        <f t="shared" si="22"/>
        <v>Kyle Harms</v>
      </c>
      <c r="AR133" s="85">
        <v>59</v>
      </c>
      <c r="AS133" s="86">
        <f t="shared" si="27"/>
        <v>61</v>
      </c>
      <c r="AT133" s="86"/>
      <c r="AU133" s="198"/>
      <c r="AV133" s="155"/>
      <c r="AW133" s="155"/>
      <c r="AX133" s="56"/>
      <c r="AY133" s="170"/>
      <c r="AZ133" s="171"/>
      <c r="BA133" s="84" t="str">
        <f t="shared" si="23"/>
        <v>Kyle Harms</v>
      </c>
      <c r="BB133" s="87">
        <v>55</v>
      </c>
      <c r="BC133" s="87">
        <v>52</v>
      </c>
      <c r="BD133" s="86">
        <v>107</v>
      </c>
      <c r="BE133" s="86">
        <f t="shared" si="28"/>
        <v>60</v>
      </c>
      <c r="BF133" s="85"/>
      <c r="BG133" s="166"/>
      <c r="BH133" s="155"/>
      <c r="BI133" s="155"/>
      <c r="BK133" s="135"/>
      <c r="BL133" s="81" t="str">
        <f t="shared" si="34"/>
        <v>Kyle Harms</v>
      </c>
      <c r="BM133" s="81" t="s">
        <v>55</v>
      </c>
      <c r="BN133" s="108">
        <f t="shared" si="35"/>
        <v>57.333333333333336</v>
      </c>
      <c r="BO133" s="88">
        <f t="shared" si="32"/>
        <v>56.22457990115322</v>
      </c>
      <c r="BP133" s="105">
        <f t="shared" si="36"/>
      </c>
      <c r="BQ133" s="138"/>
      <c r="BR133" s="138">
        <f t="shared" si="33"/>
      </c>
      <c r="BS133" s="141"/>
    </row>
    <row r="134" spans="1:71" ht="9.75" customHeight="1">
      <c r="A134" s="205"/>
      <c r="B134" s="206"/>
      <c r="C134" s="36" t="s">
        <v>152</v>
      </c>
      <c r="D134" s="45"/>
      <c r="E134" s="46">
        <f t="shared" si="29"/>
      </c>
      <c r="F134" s="46"/>
      <c r="G134" s="209"/>
      <c r="H134" s="180"/>
      <c r="I134" s="186"/>
      <c r="J134" s="99"/>
      <c r="K134" s="205"/>
      <c r="L134" s="206"/>
      <c r="M134" s="54" t="str">
        <f t="shared" si="25"/>
        <v>Dylan Steffen</v>
      </c>
      <c r="N134" s="45">
        <v>61</v>
      </c>
      <c r="O134" s="46">
        <f t="shared" si="30"/>
        <v>30</v>
      </c>
      <c r="P134" s="46"/>
      <c r="Q134" s="209"/>
      <c r="R134" s="180"/>
      <c r="S134" s="180"/>
      <c r="T134" s="99"/>
      <c r="U134" s="205"/>
      <c r="V134" s="206"/>
      <c r="W134" s="54" t="str">
        <f t="shared" si="20"/>
        <v>Dylan Steffen</v>
      </c>
      <c r="X134" s="45"/>
      <c r="Y134" s="46">
        <f t="shared" si="31"/>
      </c>
      <c r="Z134" s="46"/>
      <c r="AA134" s="209"/>
      <c r="AB134" s="180"/>
      <c r="AC134" s="180"/>
      <c r="AD134" s="56"/>
      <c r="AE134" s="170"/>
      <c r="AF134" s="171"/>
      <c r="AG134" s="84" t="str">
        <f t="shared" si="21"/>
        <v>Dylan Steffen</v>
      </c>
      <c r="AH134" s="85"/>
      <c r="AI134" s="86">
        <f t="shared" si="26"/>
      </c>
      <c r="AJ134" s="86"/>
      <c r="AK134" s="198"/>
      <c r="AL134" s="155"/>
      <c r="AM134" s="155"/>
      <c r="AN134" s="56"/>
      <c r="AO134" s="170"/>
      <c r="AP134" s="171"/>
      <c r="AQ134" s="84" t="str">
        <f t="shared" si="22"/>
        <v>Dylan Steffen</v>
      </c>
      <c r="AR134" s="85">
        <v>66</v>
      </c>
      <c r="AS134" s="86">
        <f t="shared" si="27"/>
        <v>64</v>
      </c>
      <c r="AT134" s="86"/>
      <c r="AU134" s="198"/>
      <c r="AV134" s="155"/>
      <c r="AW134" s="155"/>
      <c r="AX134" s="56"/>
      <c r="AY134" s="170"/>
      <c r="AZ134" s="171"/>
      <c r="BA134" s="84" t="str">
        <f t="shared" si="23"/>
        <v>Dylan Steffen</v>
      </c>
      <c r="BB134" s="87"/>
      <c r="BC134" s="87"/>
      <c r="BD134" s="86"/>
      <c r="BE134" s="86">
        <f t="shared" si="28"/>
      </c>
      <c r="BF134" s="85"/>
      <c r="BG134" s="166"/>
      <c r="BH134" s="155"/>
      <c r="BI134" s="155"/>
      <c r="BK134" s="135"/>
      <c r="BL134" s="81" t="str">
        <f t="shared" si="34"/>
        <v>Dylan Steffen</v>
      </c>
      <c r="BM134" s="81" t="s">
        <v>55</v>
      </c>
      <c r="BN134" s="108">
        <f t="shared" si="35"/>
        <v>63.5</v>
      </c>
      <c r="BO134" s="88">
        <f t="shared" si="32"/>
        <v>61.73495881383855</v>
      </c>
      <c r="BP134" s="105">
        <f t="shared" si="36"/>
      </c>
      <c r="BQ134" s="138"/>
      <c r="BR134" s="138">
        <f t="shared" si="33"/>
      </c>
      <c r="BS134" s="141"/>
    </row>
    <row r="135" spans="1:71" ht="9.75" customHeight="1">
      <c r="A135" s="205"/>
      <c r="B135" s="206"/>
      <c r="C135" s="36" t="s">
        <v>157</v>
      </c>
      <c r="D135" s="45"/>
      <c r="E135" s="46">
        <f t="shared" si="29"/>
      </c>
      <c r="F135" s="46"/>
      <c r="G135" s="209"/>
      <c r="H135" s="180"/>
      <c r="I135" s="186"/>
      <c r="J135" s="99"/>
      <c r="K135" s="205"/>
      <c r="L135" s="206"/>
      <c r="M135" s="54" t="str">
        <f t="shared" si="25"/>
        <v>No Player</v>
      </c>
      <c r="N135" s="45"/>
      <c r="O135" s="46">
        <f t="shared" si="30"/>
      </c>
      <c r="P135" s="46"/>
      <c r="Q135" s="209"/>
      <c r="R135" s="180"/>
      <c r="S135" s="180"/>
      <c r="T135" s="99"/>
      <c r="U135" s="205"/>
      <c r="V135" s="206"/>
      <c r="W135" s="54" t="str">
        <f t="shared" si="20"/>
        <v>No Player</v>
      </c>
      <c r="X135" s="45">
        <v>90</v>
      </c>
      <c r="Y135" s="46">
        <f t="shared" si="31"/>
        <v>30</v>
      </c>
      <c r="Z135" s="46"/>
      <c r="AA135" s="209"/>
      <c r="AB135" s="180"/>
      <c r="AC135" s="180"/>
      <c r="AD135" s="56"/>
      <c r="AE135" s="170"/>
      <c r="AF135" s="171"/>
      <c r="AG135" s="84" t="str">
        <f t="shared" si="21"/>
        <v>No Player</v>
      </c>
      <c r="AH135" s="85"/>
      <c r="AI135" s="86">
        <f t="shared" si="26"/>
      </c>
      <c r="AJ135" s="86"/>
      <c r="AK135" s="198"/>
      <c r="AL135" s="155"/>
      <c r="AM135" s="155"/>
      <c r="AN135" s="56"/>
      <c r="AO135" s="170"/>
      <c r="AP135" s="171"/>
      <c r="AQ135" s="84" t="str">
        <f t="shared" si="22"/>
        <v>No Player</v>
      </c>
      <c r="AR135" s="85"/>
      <c r="AS135" s="86">
        <f t="shared" si="27"/>
      </c>
      <c r="AT135" s="86"/>
      <c r="AU135" s="198"/>
      <c r="AV135" s="155"/>
      <c r="AW135" s="155"/>
      <c r="AX135" s="56"/>
      <c r="AY135" s="170"/>
      <c r="AZ135" s="171"/>
      <c r="BA135" s="84" t="str">
        <f t="shared" si="23"/>
        <v>No Player</v>
      </c>
      <c r="BB135" s="87">
        <v>99</v>
      </c>
      <c r="BC135" s="87">
        <v>99</v>
      </c>
      <c r="BD135" s="86">
        <v>198</v>
      </c>
      <c r="BE135" s="86">
        <f t="shared" si="28"/>
        <v>65</v>
      </c>
      <c r="BF135" s="85"/>
      <c r="BG135" s="166"/>
      <c r="BH135" s="155"/>
      <c r="BI135" s="155"/>
      <c r="BK135" s="135"/>
      <c r="BL135" s="81" t="str">
        <f t="shared" si="34"/>
        <v>No Player</v>
      </c>
      <c r="BM135" s="81" t="s">
        <v>55</v>
      </c>
      <c r="BN135" s="108">
        <f t="shared" si="35"/>
        <v>96</v>
      </c>
      <c r="BO135" s="88">
        <f t="shared" si="32"/>
        <v>90.7761449752883</v>
      </c>
      <c r="BP135" s="105">
        <f t="shared" si="36"/>
      </c>
      <c r="BQ135" s="138"/>
      <c r="BR135" s="138">
        <f t="shared" si="33"/>
      </c>
      <c r="BS135" s="141"/>
    </row>
    <row r="136" spans="1:71" ht="9.75" customHeight="1">
      <c r="A136" s="205"/>
      <c r="B136" s="206"/>
      <c r="C136" s="36"/>
      <c r="D136" s="45"/>
      <c r="E136" s="46">
        <f t="shared" si="29"/>
      </c>
      <c r="F136" s="46"/>
      <c r="G136" s="209"/>
      <c r="H136" s="180"/>
      <c r="I136" s="186"/>
      <c r="J136" s="99"/>
      <c r="K136" s="205"/>
      <c r="L136" s="206"/>
      <c r="M136" s="54">
        <f t="shared" si="25"/>
      </c>
      <c r="N136" s="45"/>
      <c r="O136" s="46">
        <f t="shared" si="30"/>
      </c>
      <c r="P136" s="46"/>
      <c r="Q136" s="209"/>
      <c r="R136" s="180"/>
      <c r="S136" s="180"/>
      <c r="T136" s="99"/>
      <c r="U136" s="205"/>
      <c r="V136" s="206"/>
      <c r="W136" s="54">
        <f>IF(M136="","",M136)</f>
      </c>
      <c r="X136" s="45"/>
      <c r="Y136" s="46">
        <f t="shared" si="31"/>
      </c>
      <c r="Z136" s="46"/>
      <c r="AA136" s="209"/>
      <c r="AB136" s="180"/>
      <c r="AC136" s="180"/>
      <c r="AD136" s="56"/>
      <c r="AE136" s="170"/>
      <c r="AF136" s="171"/>
      <c r="AG136" s="84">
        <f>IF(W136="","",W136)</f>
      </c>
      <c r="AH136" s="85"/>
      <c r="AI136" s="86">
        <f t="shared" si="26"/>
      </c>
      <c r="AJ136" s="86"/>
      <c r="AK136" s="198"/>
      <c r="AL136" s="155"/>
      <c r="AM136" s="155"/>
      <c r="AN136" s="56"/>
      <c r="AO136" s="170"/>
      <c r="AP136" s="171"/>
      <c r="AQ136" s="84">
        <f>IF(AG136="","",AG136)</f>
      </c>
      <c r="AR136" s="85"/>
      <c r="AS136" s="86">
        <f t="shared" si="27"/>
      </c>
      <c r="AT136" s="86"/>
      <c r="AU136" s="198"/>
      <c r="AV136" s="155"/>
      <c r="AW136" s="155"/>
      <c r="AX136" s="56"/>
      <c r="AY136" s="170"/>
      <c r="AZ136" s="171"/>
      <c r="BA136" s="84">
        <f>IF(AQ136="","",AQ136)</f>
      </c>
      <c r="BB136" s="87"/>
      <c r="BC136" s="87"/>
      <c r="BD136" s="86"/>
      <c r="BE136" s="86">
        <f t="shared" si="28"/>
      </c>
      <c r="BF136" s="85"/>
      <c r="BG136" s="166"/>
      <c r="BH136" s="155"/>
      <c r="BI136" s="155"/>
      <c r="BK136" s="135"/>
      <c r="BL136" s="81">
        <f t="shared" si="34"/>
      </c>
      <c r="BM136" s="81" t="s">
        <v>55</v>
      </c>
      <c r="BN136" s="108">
        <f t="shared" si="35"/>
      </c>
      <c r="BO136" s="88">
        <f t="shared" si="32"/>
      </c>
      <c r="BP136" s="105">
        <f t="shared" si="36"/>
      </c>
      <c r="BQ136" s="138"/>
      <c r="BR136" s="138">
        <f t="shared" si="33"/>
      </c>
      <c r="BS136" s="141"/>
    </row>
    <row r="137" spans="1:71" ht="10.5" customHeight="1" thickBot="1">
      <c r="A137" s="207"/>
      <c r="B137" s="208"/>
      <c r="C137" s="39"/>
      <c r="D137" s="47"/>
      <c r="E137" s="48">
        <f t="shared" si="29"/>
      </c>
      <c r="F137" s="48"/>
      <c r="G137" s="210"/>
      <c r="H137" s="181"/>
      <c r="I137" s="187"/>
      <c r="J137" s="99"/>
      <c r="K137" s="207"/>
      <c r="L137" s="208"/>
      <c r="M137" s="55">
        <f>IF(C137="","",C137)</f>
      </c>
      <c r="N137" s="47"/>
      <c r="O137" s="48">
        <f t="shared" si="30"/>
      </c>
      <c r="P137" s="48"/>
      <c r="Q137" s="210"/>
      <c r="R137" s="181"/>
      <c r="S137" s="181"/>
      <c r="T137" s="99"/>
      <c r="U137" s="207"/>
      <c r="V137" s="208"/>
      <c r="W137" s="55">
        <f>IF(M137="","",M137)</f>
      </c>
      <c r="X137" s="47"/>
      <c r="Y137" s="48">
        <f t="shared" si="31"/>
      </c>
      <c r="Z137" s="48"/>
      <c r="AA137" s="210"/>
      <c r="AB137" s="181"/>
      <c r="AC137" s="181"/>
      <c r="AD137" s="56"/>
      <c r="AE137" s="172"/>
      <c r="AF137" s="173"/>
      <c r="AG137" s="89">
        <f>IF(W137="","",W137)</f>
      </c>
      <c r="AH137" s="90"/>
      <c r="AI137" s="91">
        <f>IF(AH137="","",RANK(AH137,AH$8:AH$137,1))</f>
      </c>
      <c r="AJ137" s="91"/>
      <c r="AK137" s="199"/>
      <c r="AL137" s="156"/>
      <c r="AM137" s="156"/>
      <c r="AN137" s="56"/>
      <c r="AO137" s="172"/>
      <c r="AP137" s="173"/>
      <c r="AQ137" s="89">
        <f>IF(AG137="","",AG137)</f>
      </c>
      <c r="AR137" s="90"/>
      <c r="AS137" s="91">
        <f>IF(AR137="","",RANK(AR137,AR$8:AR$137,1))</f>
      </c>
      <c r="AT137" s="91"/>
      <c r="AU137" s="199"/>
      <c r="AV137" s="156"/>
      <c r="AW137" s="156"/>
      <c r="AX137" s="56"/>
      <c r="AY137" s="172"/>
      <c r="AZ137" s="173"/>
      <c r="BA137" s="89">
        <f>IF(AQ137="","",AQ137)</f>
      </c>
      <c r="BB137" s="92"/>
      <c r="BC137" s="92"/>
      <c r="BD137" s="91"/>
      <c r="BE137" s="91">
        <f>IF(BD137="","",RANK(BD137,BD$8:BD$137,1))</f>
      </c>
      <c r="BF137" s="90"/>
      <c r="BG137" s="167"/>
      <c r="BH137" s="156"/>
      <c r="BI137" s="156"/>
      <c r="BK137" s="136"/>
      <c r="BL137" s="93">
        <f t="shared" si="34"/>
      </c>
      <c r="BM137" s="93" t="s">
        <v>55</v>
      </c>
      <c r="BN137" s="109">
        <f t="shared" si="35"/>
      </c>
      <c r="BO137" s="94">
        <f t="shared" si="32"/>
      </c>
      <c r="BP137" s="106">
        <f t="shared" si="36"/>
      </c>
      <c r="BQ137" s="139"/>
      <c r="BR137" s="139">
        <f t="shared" si="33"/>
      </c>
      <c r="BS137" s="142"/>
    </row>
    <row r="138" spans="66:71" s="63" customFormat="1" ht="11.25">
      <c r="BN138" s="100"/>
      <c r="BO138" s="100"/>
      <c r="BP138" s="101"/>
      <c r="BQ138" s="100"/>
      <c r="BR138" s="100"/>
      <c r="BS138" s="100"/>
    </row>
    <row r="139" spans="13:58" ht="11.25">
      <c r="M139" s="63"/>
      <c r="W139" s="63"/>
      <c r="BA139" s="63"/>
      <c r="BB139" s="63"/>
      <c r="BC139" s="63"/>
      <c r="BD139" s="63"/>
      <c r="BE139" s="63"/>
      <c r="BF139" s="63"/>
    </row>
    <row r="140" spans="53:58" ht="11.25">
      <c r="BA140" s="63"/>
      <c r="BB140" s="63"/>
      <c r="BC140" s="63"/>
      <c r="BD140" s="63"/>
      <c r="BE140" s="63"/>
      <c r="BF140" s="63"/>
    </row>
    <row r="141" spans="53:58" ht="11.25">
      <c r="BA141" s="63"/>
      <c r="BB141" s="63"/>
      <c r="BC141" s="63"/>
      <c r="BD141" s="63"/>
      <c r="BE141" s="63"/>
      <c r="BF141" s="63"/>
    </row>
    <row r="142" spans="53:58" ht="11.25">
      <c r="BA142" s="63"/>
      <c r="BB142" s="63"/>
      <c r="BC142" s="63"/>
      <c r="BD142" s="63"/>
      <c r="BE142" s="63"/>
      <c r="BF142" s="63"/>
    </row>
    <row r="143" spans="53:58" ht="11.25">
      <c r="BA143" s="63"/>
      <c r="BB143" s="63"/>
      <c r="BC143" s="63"/>
      <c r="BD143" s="63"/>
      <c r="BE143" s="63"/>
      <c r="BF143" s="63"/>
    </row>
    <row r="144" spans="53:58" ht="11.25">
      <c r="BA144" s="63"/>
      <c r="BB144" s="63"/>
      <c r="BC144" s="63"/>
      <c r="BD144" s="63"/>
      <c r="BE144" s="63"/>
      <c r="BF144" s="63"/>
    </row>
    <row r="145" spans="53:58" ht="11.25">
      <c r="BA145" s="63"/>
      <c r="BB145" s="63"/>
      <c r="BC145" s="63"/>
      <c r="BD145" s="63"/>
      <c r="BE145" s="63"/>
      <c r="BF145" s="63"/>
    </row>
    <row r="146" spans="53:58" ht="11.25">
      <c r="BA146" s="63"/>
      <c r="BB146" s="63"/>
      <c r="BC146" s="63"/>
      <c r="BD146" s="63"/>
      <c r="BE146" s="63"/>
      <c r="BF146" s="63"/>
    </row>
    <row r="147" spans="53:58" ht="11.25">
      <c r="BA147" s="63"/>
      <c r="BB147" s="63"/>
      <c r="BC147" s="63"/>
      <c r="BD147" s="63"/>
      <c r="BE147" s="63"/>
      <c r="BF147" s="63"/>
    </row>
    <row r="148" spans="53:58" ht="11.25">
      <c r="BA148" s="63"/>
      <c r="BB148" s="63"/>
      <c r="BC148" s="63"/>
      <c r="BD148" s="63"/>
      <c r="BE148" s="63"/>
      <c r="BF148" s="63"/>
    </row>
    <row r="149" spans="53:58" ht="11.25">
      <c r="BA149" s="63"/>
      <c r="BB149" s="63"/>
      <c r="BC149" s="63"/>
      <c r="BD149" s="63"/>
      <c r="BE149" s="63"/>
      <c r="BF149" s="63"/>
    </row>
    <row r="150" spans="53:58" ht="11.25">
      <c r="BA150" s="63"/>
      <c r="BB150" s="63"/>
      <c r="BC150" s="63"/>
      <c r="BD150" s="63"/>
      <c r="BE150" s="63"/>
      <c r="BF150" s="63"/>
    </row>
    <row r="151" spans="53:58" ht="11.25">
      <c r="BA151" s="63"/>
      <c r="BB151" s="63"/>
      <c r="BC151" s="63"/>
      <c r="BD151" s="63"/>
      <c r="BE151" s="63"/>
      <c r="BF151" s="63"/>
    </row>
    <row r="152" spans="53:58" ht="11.25">
      <c r="BA152" s="63"/>
      <c r="BB152" s="63"/>
      <c r="BC152" s="63"/>
      <c r="BD152" s="63"/>
      <c r="BE152" s="63"/>
      <c r="BF152" s="63"/>
    </row>
    <row r="153" spans="53:58" ht="11.25">
      <c r="BA153" s="63"/>
      <c r="BB153" s="63"/>
      <c r="BC153" s="63"/>
      <c r="BD153" s="63"/>
      <c r="BE153" s="63"/>
      <c r="BF153" s="63"/>
    </row>
    <row r="154" spans="53:58" ht="11.25">
      <c r="BA154" s="63"/>
      <c r="BB154" s="63"/>
      <c r="BC154" s="63"/>
      <c r="BD154" s="63"/>
      <c r="BE154" s="63"/>
      <c r="BF154" s="63"/>
    </row>
    <row r="155" spans="53:58" ht="11.25">
      <c r="BA155" s="63"/>
      <c r="BB155" s="63"/>
      <c r="BC155" s="63"/>
      <c r="BD155" s="63"/>
      <c r="BE155" s="63"/>
      <c r="BF155" s="63"/>
    </row>
    <row r="156" spans="53:58" ht="11.25">
      <c r="BA156" s="63"/>
      <c r="BB156" s="63"/>
      <c r="BC156" s="63"/>
      <c r="BD156" s="63"/>
      <c r="BE156" s="63"/>
      <c r="BF156" s="63"/>
    </row>
    <row r="157" spans="53:58" ht="11.25">
      <c r="BA157" s="63"/>
      <c r="BB157" s="63"/>
      <c r="BC157" s="63"/>
      <c r="BD157" s="63"/>
      <c r="BE157" s="63"/>
      <c r="BF157" s="63"/>
    </row>
    <row r="158" spans="53:58" ht="11.25">
      <c r="BA158" s="63"/>
      <c r="BB158" s="63"/>
      <c r="BC158" s="63"/>
      <c r="BD158" s="63"/>
      <c r="BE158" s="63"/>
      <c r="BF158" s="63"/>
    </row>
    <row r="159" spans="53:58" ht="11.25">
      <c r="BA159" s="63"/>
      <c r="BB159" s="63"/>
      <c r="BC159" s="63"/>
      <c r="BD159" s="63"/>
      <c r="BE159" s="63"/>
      <c r="BF159" s="63"/>
    </row>
    <row r="160" spans="53:58" ht="11.25">
      <c r="BA160" s="63"/>
      <c r="BB160" s="63"/>
      <c r="BC160" s="63"/>
      <c r="BD160" s="63"/>
      <c r="BE160" s="63"/>
      <c r="BF160" s="63"/>
    </row>
    <row r="161" spans="53:58" ht="11.25">
      <c r="BA161" s="63"/>
      <c r="BB161" s="63"/>
      <c r="BC161" s="63"/>
      <c r="BD161" s="63"/>
      <c r="BE161" s="63"/>
      <c r="BF161" s="63"/>
    </row>
  </sheetData>
  <sheetProtection/>
  <mergeCells count="424">
    <mergeCell ref="G8:G17"/>
    <mergeCell ref="H8:H17"/>
    <mergeCell ref="G18:G27"/>
    <mergeCell ref="H18:H27"/>
    <mergeCell ref="G28:G37"/>
    <mergeCell ref="H28:H37"/>
    <mergeCell ref="G38:G47"/>
    <mergeCell ref="H38:H47"/>
    <mergeCell ref="G48:G57"/>
    <mergeCell ref="H48:H57"/>
    <mergeCell ref="G58:G67"/>
    <mergeCell ref="H58:H67"/>
    <mergeCell ref="G68:G77"/>
    <mergeCell ref="H68:H77"/>
    <mergeCell ref="G78:G87"/>
    <mergeCell ref="H78:H87"/>
    <mergeCell ref="G88:G97"/>
    <mergeCell ref="H88:H97"/>
    <mergeCell ref="G98:G107"/>
    <mergeCell ref="H98:H107"/>
    <mergeCell ref="G108:G117"/>
    <mergeCell ref="H108:H117"/>
    <mergeCell ref="G118:G127"/>
    <mergeCell ref="H118:H127"/>
    <mergeCell ref="G128:G137"/>
    <mergeCell ref="H128:H137"/>
    <mergeCell ref="A8:B17"/>
    <mergeCell ref="A18:B27"/>
    <mergeCell ref="A28:B37"/>
    <mergeCell ref="A38:B47"/>
    <mergeCell ref="A48:B57"/>
    <mergeCell ref="A58:B67"/>
    <mergeCell ref="A118:B127"/>
    <mergeCell ref="A128:B137"/>
    <mergeCell ref="A1:I1"/>
    <mergeCell ref="A68:B77"/>
    <mergeCell ref="A78:B87"/>
    <mergeCell ref="A88:B97"/>
    <mergeCell ref="A98:B107"/>
    <mergeCell ref="A108:B117"/>
    <mergeCell ref="A7:B7"/>
    <mergeCell ref="I8:I17"/>
    <mergeCell ref="I18:I27"/>
    <mergeCell ref="I28:I37"/>
    <mergeCell ref="K7:L7"/>
    <mergeCell ref="K8:L17"/>
    <mergeCell ref="Q8:Q17"/>
    <mergeCell ref="R8:R17"/>
    <mergeCell ref="K18:L27"/>
    <mergeCell ref="O3:P3"/>
    <mergeCell ref="Q18:Q27"/>
    <mergeCell ref="R18:R27"/>
    <mergeCell ref="K28:L37"/>
    <mergeCell ref="Q28:Q37"/>
    <mergeCell ref="R28:R37"/>
    <mergeCell ref="K38:L47"/>
    <mergeCell ref="Q38:Q47"/>
    <mergeCell ref="R38:R47"/>
    <mergeCell ref="K48:L57"/>
    <mergeCell ref="Q48:Q57"/>
    <mergeCell ref="R48:R57"/>
    <mergeCell ref="K58:L67"/>
    <mergeCell ref="Q58:Q67"/>
    <mergeCell ref="R58:R67"/>
    <mergeCell ref="K68:L77"/>
    <mergeCell ref="Q68:Q77"/>
    <mergeCell ref="R68:R77"/>
    <mergeCell ref="K78:L87"/>
    <mergeCell ref="Q78:Q87"/>
    <mergeCell ref="R78:R87"/>
    <mergeCell ref="K88:L97"/>
    <mergeCell ref="Q88:Q97"/>
    <mergeCell ref="R88:R97"/>
    <mergeCell ref="K98:L107"/>
    <mergeCell ref="Q98:Q107"/>
    <mergeCell ref="R98:R107"/>
    <mergeCell ref="K108:L117"/>
    <mergeCell ref="Q108:Q117"/>
    <mergeCell ref="R108:R117"/>
    <mergeCell ref="K118:L127"/>
    <mergeCell ref="Q118:Q127"/>
    <mergeCell ref="R118:R127"/>
    <mergeCell ref="K128:L137"/>
    <mergeCell ref="Q128:Q137"/>
    <mergeCell ref="R128:R137"/>
    <mergeCell ref="U7:V7"/>
    <mergeCell ref="U8:V17"/>
    <mergeCell ref="AA8:AA17"/>
    <mergeCell ref="U38:V47"/>
    <mergeCell ref="AA38:AA47"/>
    <mergeCell ref="U68:V77"/>
    <mergeCell ref="AA68:AA77"/>
    <mergeCell ref="AB8:AB17"/>
    <mergeCell ref="U18:V27"/>
    <mergeCell ref="AA18:AA27"/>
    <mergeCell ref="AB18:AB27"/>
    <mergeCell ref="U28:V37"/>
    <mergeCell ref="AA28:AA37"/>
    <mergeCell ref="AB28:AB37"/>
    <mergeCell ref="U88:V97"/>
    <mergeCell ref="AA88:AA97"/>
    <mergeCell ref="AB88:AB97"/>
    <mergeCell ref="AB38:AB47"/>
    <mergeCell ref="U48:V57"/>
    <mergeCell ref="AA48:AA57"/>
    <mergeCell ref="AB48:AB57"/>
    <mergeCell ref="U58:V67"/>
    <mergeCell ref="AA58:AA67"/>
    <mergeCell ref="AB58:AB67"/>
    <mergeCell ref="U128:V137"/>
    <mergeCell ref="AA128:AA137"/>
    <mergeCell ref="AB128:AB137"/>
    <mergeCell ref="U98:V107"/>
    <mergeCell ref="AA98:AA107"/>
    <mergeCell ref="AB98:AB107"/>
    <mergeCell ref="U108:V117"/>
    <mergeCell ref="AA108:AA117"/>
    <mergeCell ref="AB108:AB117"/>
    <mergeCell ref="AE8:AF17"/>
    <mergeCell ref="AK8:AK17"/>
    <mergeCell ref="AL8:AL17"/>
    <mergeCell ref="U118:V127"/>
    <mergeCell ref="AA118:AA127"/>
    <mergeCell ref="AB118:AB127"/>
    <mergeCell ref="AB68:AB77"/>
    <mergeCell ref="U78:V87"/>
    <mergeCell ref="AA78:AA87"/>
    <mergeCell ref="AB78:AB87"/>
    <mergeCell ref="AM8:AM17"/>
    <mergeCell ref="BG8:BG17"/>
    <mergeCell ref="AW8:AW17"/>
    <mergeCell ref="AE7:AF7"/>
    <mergeCell ref="BH3:BI3"/>
    <mergeCell ref="BH4:BI4"/>
    <mergeCell ref="BH5:BI5"/>
    <mergeCell ref="BI8:BI17"/>
    <mergeCell ref="AO7:AP7"/>
    <mergeCell ref="AY7:AZ7"/>
    <mergeCell ref="AY18:AZ27"/>
    <mergeCell ref="BG18:BG27"/>
    <mergeCell ref="BH18:BH27"/>
    <mergeCell ref="AO8:AP17"/>
    <mergeCell ref="AU8:AU17"/>
    <mergeCell ref="AV8:AV17"/>
    <mergeCell ref="AY8:AZ17"/>
    <mergeCell ref="AE18:AF27"/>
    <mergeCell ref="AK18:AK27"/>
    <mergeCell ref="AL18:AL27"/>
    <mergeCell ref="AO18:AP27"/>
    <mergeCell ref="AU18:AU27"/>
    <mergeCell ref="AV18:AV27"/>
    <mergeCell ref="AM18:AM27"/>
    <mergeCell ref="AE28:AF37"/>
    <mergeCell ref="AK28:AK37"/>
    <mergeCell ref="AL28:AL37"/>
    <mergeCell ref="AO28:AP37"/>
    <mergeCell ref="AU28:AU37"/>
    <mergeCell ref="AV28:AV37"/>
    <mergeCell ref="AM28:AM37"/>
    <mergeCell ref="AY28:AZ37"/>
    <mergeCell ref="BG28:BG37"/>
    <mergeCell ref="BH28:BH37"/>
    <mergeCell ref="AE38:AF47"/>
    <mergeCell ref="AK38:AK47"/>
    <mergeCell ref="AL38:AL47"/>
    <mergeCell ref="AO38:AP47"/>
    <mergeCell ref="AU38:AU47"/>
    <mergeCell ref="AV38:AV47"/>
    <mergeCell ref="AM38:AM47"/>
    <mergeCell ref="AY38:AZ47"/>
    <mergeCell ref="BG38:BG47"/>
    <mergeCell ref="BH38:BH47"/>
    <mergeCell ref="AE48:AF57"/>
    <mergeCell ref="AK48:AK57"/>
    <mergeCell ref="AL48:AL57"/>
    <mergeCell ref="AO48:AP57"/>
    <mergeCell ref="AU48:AU57"/>
    <mergeCell ref="AV48:AV57"/>
    <mergeCell ref="AY48:AZ57"/>
    <mergeCell ref="BG48:BG57"/>
    <mergeCell ref="BH48:BH57"/>
    <mergeCell ref="AE58:AF67"/>
    <mergeCell ref="AK58:AK67"/>
    <mergeCell ref="AL58:AL67"/>
    <mergeCell ref="AO58:AP67"/>
    <mergeCell ref="AU58:AU67"/>
    <mergeCell ref="AV58:AV67"/>
    <mergeCell ref="AY58:AZ67"/>
    <mergeCell ref="BG58:BG67"/>
    <mergeCell ref="BH58:BH67"/>
    <mergeCell ref="AE68:AF77"/>
    <mergeCell ref="AK68:AK77"/>
    <mergeCell ref="AL68:AL77"/>
    <mergeCell ref="AO68:AP77"/>
    <mergeCell ref="AU68:AU77"/>
    <mergeCell ref="AV68:AV77"/>
    <mergeCell ref="AY68:AZ77"/>
    <mergeCell ref="BG68:BG77"/>
    <mergeCell ref="BH68:BH77"/>
    <mergeCell ref="AE78:AF87"/>
    <mergeCell ref="AK78:AK87"/>
    <mergeCell ref="AL78:AL87"/>
    <mergeCell ref="AO78:AP87"/>
    <mergeCell ref="AU78:AU87"/>
    <mergeCell ref="AV78:AV87"/>
    <mergeCell ref="AM78:AM87"/>
    <mergeCell ref="AY78:AZ87"/>
    <mergeCell ref="BG78:BG87"/>
    <mergeCell ref="BH78:BH87"/>
    <mergeCell ref="AE88:AF97"/>
    <mergeCell ref="AK88:AK97"/>
    <mergeCell ref="AL88:AL97"/>
    <mergeCell ref="AO88:AP97"/>
    <mergeCell ref="AU88:AU97"/>
    <mergeCell ref="AV88:AV97"/>
    <mergeCell ref="AY88:AZ97"/>
    <mergeCell ref="BG88:BG97"/>
    <mergeCell ref="BH88:BH97"/>
    <mergeCell ref="AE98:AF107"/>
    <mergeCell ref="AK98:AK107"/>
    <mergeCell ref="AL98:AL107"/>
    <mergeCell ref="AO98:AP107"/>
    <mergeCell ref="AU98:AU107"/>
    <mergeCell ref="AV98:AV107"/>
    <mergeCell ref="AY98:AZ107"/>
    <mergeCell ref="BG98:BG107"/>
    <mergeCell ref="BH98:BH107"/>
    <mergeCell ref="AE108:AF117"/>
    <mergeCell ref="AK108:AK117"/>
    <mergeCell ref="AL108:AL117"/>
    <mergeCell ref="AO108:AP117"/>
    <mergeCell ref="AU108:AU117"/>
    <mergeCell ref="AV108:AV117"/>
    <mergeCell ref="AY108:AZ117"/>
    <mergeCell ref="BG108:BG117"/>
    <mergeCell ref="BH108:BH117"/>
    <mergeCell ref="AK118:AK127"/>
    <mergeCell ref="AL118:AL127"/>
    <mergeCell ref="AO118:AP127"/>
    <mergeCell ref="AU118:AU127"/>
    <mergeCell ref="AV118:AV127"/>
    <mergeCell ref="AM118:AM127"/>
    <mergeCell ref="BG118:BG127"/>
    <mergeCell ref="BH118:BH127"/>
    <mergeCell ref="AE128:AF137"/>
    <mergeCell ref="AK128:AK137"/>
    <mergeCell ref="AL128:AL137"/>
    <mergeCell ref="AO128:AP137"/>
    <mergeCell ref="AU128:AU137"/>
    <mergeCell ref="AV128:AV137"/>
    <mergeCell ref="AY128:AZ137"/>
    <mergeCell ref="AE118:AF127"/>
    <mergeCell ref="A2:I2"/>
    <mergeCell ref="A6:I6"/>
    <mergeCell ref="H3:I3"/>
    <mergeCell ref="H4:I4"/>
    <mergeCell ref="H5:I5"/>
    <mergeCell ref="E3:F3"/>
    <mergeCell ref="E4:F4"/>
    <mergeCell ref="E5:F5"/>
    <mergeCell ref="I38:I47"/>
    <mergeCell ref="I48:I57"/>
    <mergeCell ref="I58:I67"/>
    <mergeCell ref="I68:I77"/>
    <mergeCell ref="I78:I87"/>
    <mergeCell ref="I88:I97"/>
    <mergeCell ref="I98:I107"/>
    <mergeCell ref="I108:I117"/>
    <mergeCell ref="I118:I127"/>
    <mergeCell ref="I128:I137"/>
    <mergeCell ref="R3:S3"/>
    <mergeCell ref="O4:P4"/>
    <mergeCell ref="R4:S4"/>
    <mergeCell ref="O5:P5"/>
    <mergeCell ref="R5:S5"/>
    <mergeCell ref="S8:S17"/>
    <mergeCell ref="S18:S27"/>
    <mergeCell ref="S28:S37"/>
    <mergeCell ref="S38:S47"/>
    <mergeCell ref="S48:S57"/>
    <mergeCell ref="S58:S67"/>
    <mergeCell ref="S68:S77"/>
    <mergeCell ref="S78:S87"/>
    <mergeCell ref="S88:S97"/>
    <mergeCell ref="S98:S107"/>
    <mergeCell ref="S108:S117"/>
    <mergeCell ref="S118:S127"/>
    <mergeCell ref="S128:S137"/>
    <mergeCell ref="Y3:Z3"/>
    <mergeCell ref="AB3:AC3"/>
    <mergeCell ref="Y4:Z4"/>
    <mergeCell ref="AB4:AC4"/>
    <mergeCell ref="Y5:Z5"/>
    <mergeCell ref="AB5:AC5"/>
    <mergeCell ref="AC98:AC107"/>
    <mergeCell ref="AC108:AC117"/>
    <mergeCell ref="AC118:AC127"/>
    <mergeCell ref="AC8:AC17"/>
    <mergeCell ref="AC18:AC27"/>
    <mergeCell ref="AC28:AC37"/>
    <mergeCell ref="AC38:AC47"/>
    <mergeCell ref="AC48:AC57"/>
    <mergeCell ref="AC58:AC67"/>
    <mergeCell ref="AC128:AC137"/>
    <mergeCell ref="K1:S1"/>
    <mergeCell ref="K2:S2"/>
    <mergeCell ref="K6:S6"/>
    <mergeCell ref="U1:AC1"/>
    <mergeCell ref="U2:AC2"/>
    <mergeCell ref="U6:AC6"/>
    <mergeCell ref="AC68:AC77"/>
    <mergeCell ref="AC78:AC87"/>
    <mergeCell ref="AC88:AC97"/>
    <mergeCell ref="AM48:AM57"/>
    <mergeCell ref="AM58:AM67"/>
    <mergeCell ref="AM68:AM77"/>
    <mergeCell ref="AM88:AM97"/>
    <mergeCell ref="AM98:AM107"/>
    <mergeCell ref="AM108:AM117"/>
    <mergeCell ref="AM128:AM137"/>
    <mergeCell ref="AE1:AM1"/>
    <mergeCell ref="AE2:AM2"/>
    <mergeCell ref="AI3:AJ3"/>
    <mergeCell ref="AL3:AM3"/>
    <mergeCell ref="AI4:AJ4"/>
    <mergeCell ref="AL4:AM4"/>
    <mergeCell ref="AI5:AJ5"/>
    <mergeCell ref="AL5:AM5"/>
    <mergeCell ref="AE6:AM6"/>
    <mergeCell ref="AO1:AW1"/>
    <mergeCell ref="AO2:AW2"/>
    <mergeCell ref="AS3:AT3"/>
    <mergeCell ref="AV3:AW3"/>
    <mergeCell ref="AS4:AT4"/>
    <mergeCell ref="AV4:AW4"/>
    <mergeCell ref="AS5:AT5"/>
    <mergeCell ref="AV5:AW5"/>
    <mergeCell ref="AW18:AW27"/>
    <mergeCell ref="AW28:AW37"/>
    <mergeCell ref="AW38:AW47"/>
    <mergeCell ref="AW48:AW57"/>
    <mergeCell ref="AO6:AW6"/>
    <mergeCell ref="AW58:AW67"/>
    <mergeCell ref="AW68:AW77"/>
    <mergeCell ref="AW78:AW87"/>
    <mergeCell ref="AW88:AW97"/>
    <mergeCell ref="AW98:AW107"/>
    <mergeCell ref="AW108:AW117"/>
    <mergeCell ref="AW118:AW127"/>
    <mergeCell ref="AW128:AW137"/>
    <mergeCell ref="BI18:BI27"/>
    <mergeCell ref="BI28:BI37"/>
    <mergeCell ref="BI38:BI47"/>
    <mergeCell ref="BI48:BI57"/>
    <mergeCell ref="BI58:BI67"/>
    <mergeCell ref="BI68:BI77"/>
    <mergeCell ref="BI78:BI87"/>
    <mergeCell ref="BI88:BI97"/>
    <mergeCell ref="BI98:BI107"/>
    <mergeCell ref="BI108:BI117"/>
    <mergeCell ref="BI118:BI127"/>
    <mergeCell ref="BI128:BI137"/>
    <mergeCell ref="AY1:BI1"/>
    <mergeCell ref="AY2:BI2"/>
    <mergeCell ref="AY6:BI6"/>
    <mergeCell ref="BG128:BG137"/>
    <mergeCell ref="BH128:BH137"/>
    <mergeCell ref="AY118:AZ127"/>
    <mergeCell ref="BQ8:BQ17"/>
    <mergeCell ref="BS8:BS17"/>
    <mergeCell ref="BK8:BK17"/>
    <mergeCell ref="BK1:BS6"/>
    <mergeCell ref="BH8:BH17"/>
    <mergeCell ref="BK18:BK27"/>
    <mergeCell ref="BQ18:BQ27"/>
    <mergeCell ref="BS18:BS27"/>
    <mergeCell ref="BR8:BR17"/>
    <mergeCell ref="BR18:BR27"/>
    <mergeCell ref="BK28:BK37"/>
    <mergeCell ref="BQ28:BQ37"/>
    <mergeCell ref="BS28:BS37"/>
    <mergeCell ref="BK38:BK47"/>
    <mergeCell ref="BQ38:BQ47"/>
    <mergeCell ref="BS38:BS47"/>
    <mergeCell ref="BR28:BR37"/>
    <mergeCell ref="BR38:BR47"/>
    <mergeCell ref="BK48:BK57"/>
    <mergeCell ref="BQ48:BQ57"/>
    <mergeCell ref="BS48:BS57"/>
    <mergeCell ref="BK58:BK67"/>
    <mergeCell ref="BQ58:BQ67"/>
    <mergeCell ref="BS58:BS67"/>
    <mergeCell ref="BR48:BR57"/>
    <mergeCell ref="BR58:BR67"/>
    <mergeCell ref="BR98:BR107"/>
    <mergeCell ref="BK108:BK117"/>
    <mergeCell ref="BK68:BK77"/>
    <mergeCell ref="BQ68:BQ77"/>
    <mergeCell ref="BS68:BS77"/>
    <mergeCell ref="BK78:BK87"/>
    <mergeCell ref="BQ78:BQ87"/>
    <mergeCell ref="BS78:BS87"/>
    <mergeCell ref="BR68:BR77"/>
    <mergeCell ref="BR78:BR87"/>
    <mergeCell ref="BR108:BR117"/>
    <mergeCell ref="BR118:BR127"/>
    <mergeCell ref="BK88:BK97"/>
    <mergeCell ref="BQ88:BQ97"/>
    <mergeCell ref="BS88:BS97"/>
    <mergeCell ref="BS128:BS137"/>
    <mergeCell ref="BK98:BK107"/>
    <mergeCell ref="BQ98:BQ107"/>
    <mergeCell ref="BS98:BS107"/>
    <mergeCell ref="BR88:BR97"/>
    <mergeCell ref="BK128:BK137"/>
    <mergeCell ref="BQ128:BQ137"/>
    <mergeCell ref="BQ108:BQ117"/>
    <mergeCell ref="BS108:BS117"/>
    <mergeCell ref="BU3:BW3"/>
    <mergeCell ref="BY3:CA3"/>
    <mergeCell ref="BR128:BR137"/>
    <mergeCell ref="BK118:BK127"/>
    <mergeCell ref="BQ118:BQ127"/>
    <mergeCell ref="BS118:BS127"/>
  </mergeCells>
  <printOptions/>
  <pageMargins left="0.18" right="0.17" top="0.25" bottom="0.36" header="0" footer="0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1" sqref="H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Kohler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ko46670</dc:creator>
  <cp:keywords/>
  <dc:description/>
  <cp:lastModifiedBy>ko46670</cp:lastModifiedBy>
  <cp:lastPrinted>2014-05-14T14:32:17Z</cp:lastPrinted>
  <dcterms:created xsi:type="dcterms:W3CDTF">2009-02-12T16:29:13Z</dcterms:created>
  <dcterms:modified xsi:type="dcterms:W3CDTF">2016-05-20T23:44:25Z</dcterms:modified>
  <cp:category/>
  <cp:version/>
  <cp:contentType/>
  <cp:contentStatus/>
</cp:coreProperties>
</file>