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320" windowHeight="9975"/>
  </bookViews>
  <sheets>
    <sheet name="TEAM DETAIL SCORING" sheetId="1" r:id="rId1"/>
    <sheet name="LARGE SCHOOL DIVISION RESULTS" sheetId="5" r:id="rId2"/>
    <sheet name="SMALL SCHOOL DIVISION RESULTS" sheetId="6" r:id="rId3"/>
    <sheet name="STROKE PLAY RESULTS" sheetId="3" r:id="rId4"/>
    <sheet name="BEST-BALL RESULTS" sheetId="2" r:id="rId5"/>
    <sheet name="SCRAMBLE RESULTS" sheetId="4" r:id="rId6"/>
  </sheets>
  <calcPr calcId="125725"/>
</workbook>
</file>

<file path=xl/calcChain.xml><?xml version="1.0" encoding="utf-8"?>
<calcChain xmlns="http://schemas.openxmlformats.org/spreadsheetml/2006/main">
  <c r="W15" i="6"/>
  <c r="V15"/>
  <c r="U15"/>
  <c r="T15"/>
  <c r="S15"/>
  <c r="R15"/>
  <c r="Q15"/>
  <c r="P15"/>
  <c r="O15"/>
  <c r="M15"/>
  <c r="L15"/>
  <c r="K15"/>
  <c r="J15"/>
  <c r="I15"/>
  <c r="H15"/>
  <c r="G15"/>
  <c r="F15"/>
  <c r="E15"/>
  <c r="W14"/>
  <c r="V14"/>
  <c r="U14"/>
  <c r="T14"/>
  <c r="S14"/>
  <c r="R14"/>
  <c r="Q14"/>
  <c r="P14"/>
  <c r="O14"/>
  <c r="M14"/>
  <c r="L14"/>
  <c r="K14"/>
  <c r="J14"/>
  <c r="I14"/>
  <c r="H14"/>
  <c r="G14"/>
  <c r="F14"/>
  <c r="E14"/>
  <c r="W13"/>
  <c r="V13"/>
  <c r="U13"/>
  <c r="T13"/>
  <c r="S13"/>
  <c r="R13"/>
  <c r="Q13"/>
  <c r="P13"/>
  <c r="O13"/>
  <c r="M13"/>
  <c r="L13"/>
  <c r="K13"/>
  <c r="J13"/>
  <c r="I13"/>
  <c r="H13"/>
  <c r="G13"/>
  <c r="F13"/>
  <c r="E13"/>
  <c r="W12"/>
  <c r="V12"/>
  <c r="U12"/>
  <c r="T12"/>
  <c r="S12"/>
  <c r="R12"/>
  <c r="Q12"/>
  <c r="P12"/>
  <c r="O12"/>
  <c r="M12"/>
  <c r="L12"/>
  <c r="K12"/>
  <c r="J12"/>
  <c r="I12"/>
  <c r="H12"/>
  <c r="G12"/>
  <c r="F12"/>
  <c r="E12"/>
  <c r="W11"/>
  <c r="V11"/>
  <c r="U11"/>
  <c r="T11"/>
  <c r="S11"/>
  <c r="R11"/>
  <c r="Q11"/>
  <c r="P11"/>
  <c r="O11"/>
  <c r="M11"/>
  <c r="L11"/>
  <c r="K11"/>
  <c r="J11"/>
  <c r="I11"/>
  <c r="H11"/>
  <c r="G11"/>
  <c r="F11"/>
  <c r="E11"/>
  <c r="W10"/>
  <c r="V10"/>
  <c r="U10"/>
  <c r="T10"/>
  <c r="S10"/>
  <c r="R10"/>
  <c r="Q10"/>
  <c r="P10"/>
  <c r="O10"/>
  <c r="M10"/>
  <c r="L10"/>
  <c r="K10"/>
  <c r="J10"/>
  <c r="I10"/>
  <c r="H10"/>
  <c r="G10"/>
  <c r="F10"/>
  <c r="E10"/>
  <c r="W9"/>
  <c r="V9"/>
  <c r="U9"/>
  <c r="T9"/>
  <c r="S9"/>
  <c r="R9"/>
  <c r="Q9"/>
  <c r="P9"/>
  <c r="O9"/>
  <c r="M9"/>
  <c r="L9"/>
  <c r="K9"/>
  <c r="J9"/>
  <c r="I9"/>
  <c r="H9"/>
  <c r="G9"/>
  <c r="F9"/>
  <c r="E9"/>
  <c r="W8"/>
  <c r="V8"/>
  <c r="U8"/>
  <c r="T8"/>
  <c r="S8"/>
  <c r="R8"/>
  <c r="Q8"/>
  <c r="P8"/>
  <c r="O8"/>
  <c r="M8"/>
  <c r="L8"/>
  <c r="K8"/>
  <c r="J8"/>
  <c r="I8"/>
  <c r="H8"/>
  <c r="G8"/>
  <c r="F8"/>
  <c r="E8"/>
  <c r="W7"/>
  <c r="V7"/>
  <c r="U7"/>
  <c r="T7"/>
  <c r="S7"/>
  <c r="R7"/>
  <c r="Q7"/>
  <c r="P7"/>
  <c r="O7"/>
  <c r="M7"/>
  <c r="L7"/>
  <c r="K7"/>
  <c r="J7"/>
  <c r="I7"/>
  <c r="H7"/>
  <c r="G7"/>
  <c r="F7"/>
  <c r="E7"/>
  <c r="W6"/>
  <c r="V6"/>
  <c r="U6"/>
  <c r="T6"/>
  <c r="S6"/>
  <c r="R6"/>
  <c r="Q6"/>
  <c r="P6"/>
  <c r="O6"/>
  <c r="M6"/>
  <c r="L6"/>
  <c r="K6"/>
  <c r="J6"/>
  <c r="I6"/>
  <c r="H6"/>
  <c r="G6"/>
  <c r="F6"/>
  <c r="E6"/>
  <c r="W15" i="5"/>
  <c r="V15"/>
  <c r="U15"/>
  <c r="T15"/>
  <c r="S15"/>
  <c r="R15"/>
  <c r="Q15"/>
  <c r="P15"/>
  <c r="O15"/>
  <c r="M15"/>
  <c r="L15"/>
  <c r="K15"/>
  <c r="J15"/>
  <c r="I15"/>
  <c r="H15"/>
  <c r="G15"/>
  <c r="F15"/>
  <c r="E15"/>
  <c r="W14"/>
  <c r="V14"/>
  <c r="U14"/>
  <c r="T14"/>
  <c r="S14"/>
  <c r="R14"/>
  <c r="Q14"/>
  <c r="P14"/>
  <c r="O14"/>
  <c r="M14"/>
  <c r="L14"/>
  <c r="K14"/>
  <c r="J14"/>
  <c r="I14"/>
  <c r="H14"/>
  <c r="G14"/>
  <c r="F14"/>
  <c r="N14" s="1"/>
  <c r="E14"/>
  <c r="W13"/>
  <c r="V13"/>
  <c r="U13"/>
  <c r="T13"/>
  <c r="S13"/>
  <c r="R13"/>
  <c r="Q13"/>
  <c r="P13"/>
  <c r="O13"/>
  <c r="M13"/>
  <c r="L13"/>
  <c r="K13"/>
  <c r="J13"/>
  <c r="I13"/>
  <c r="H13"/>
  <c r="G13"/>
  <c r="F13"/>
  <c r="E13"/>
  <c r="W12"/>
  <c r="V12"/>
  <c r="U12"/>
  <c r="T12"/>
  <c r="S12"/>
  <c r="R12"/>
  <c r="Q12"/>
  <c r="P12"/>
  <c r="O12"/>
  <c r="M12"/>
  <c r="L12"/>
  <c r="K12"/>
  <c r="J12"/>
  <c r="I12"/>
  <c r="H12"/>
  <c r="G12"/>
  <c r="F12"/>
  <c r="E12"/>
  <c r="W11"/>
  <c r="V11"/>
  <c r="U11"/>
  <c r="T11"/>
  <c r="S11"/>
  <c r="R11"/>
  <c r="Q11"/>
  <c r="P11"/>
  <c r="O11"/>
  <c r="M11"/>
  <c r="L11"/>
  <c r="K11"/>
  <c r="J11"/>
  <c r="I11"/>
  <c r="H11"/>
  <c r="G11"/>
  <c r="F11"/>
  <c r="E11"/>
  <c r="W10"/>
  <c r="V10"/>
  <c r="U10"/>
  <c r="T10"/>
  <c r="S10"/>
  <c r="R10"/>
  <c r="Q10"/>
  <c r="P10"/>
  <c r="O10"/>
  <c r="M10"/>
  <c r="L10"/>
  <c r="K10"/>
  <c r="J10"/>
  <c r="I10"/>
  <c r="H10"/>
  <c r="G10"/>
  <c r="F10"/>
  <c r="E10"/>
  <c r="W9"/>
  <c r="V9"/>
  <c r="U9"/>
  <c r="T9"/>
  <c r="S9"/>
  <c r="R9"/>
  <c r="Q9"/>
  <c r="P9"/>
  <c r="O9"/>
  <c r="X9" s="1"/>
  <c r="M9"/>
  <c r="L9"/>
  <c r="K9"/>
  <c r="J9"/>
  <c r="I9"/>
  <c r="H9"/>
  <c r="G9"/>
  <c r="F9"/>
  <c r="E9"/>
  <c r="W8"/>
  <c r="V8"/>
  <c r="U8"/>
  <c r="T8"/>
  <c r="S8"/>
  <c r="R8"/>
  <c r="Q8"/>
  <c r="P8"/>
  <c r="O8"/>
  <c r="M8"/>
  <c r="L8"/>
  <c r="K8"/>
  <c r="J8"/>
  <c r="I8"/>
  <c r="H8"/>
  <c r="G8"/>
  <c r="F8"/>
  <c r="E8"/>
  <c r="W7"/>
  <c r="V7"/>
  <c r="U7"/>
  <c r="T7"/>
  <c r="S7"/>
  <c r="R7"/>
  <c r="Q7"/>
  <c r="P7"/>
  <c r="O7"/>
  <c r="M7"/>
  <c r="L7"/>
  <c r="K7"/>
  <c r="J7"/>
  <c r="I7"/>
  <c r="H7"/>
  <c r="G7"/>
  <c r="F7"/>
  <c r="E7"/>
  <c r="W6"/>
  <c r="V6"/>
  <c r="U6"/>
  <c r="T6"/>
  <c r="S6"/>
  <c r="R6"/>
  <c r="Q6"/>
  <c r="P6"/>
  <c r="O6"/>
  <c r="M6"/>
  <c r="L6"/>
  <c r="K6"/>
  <c r="J6"/>
  <c r="I6"/>
  <c r="H6"/>
  <c r="G6"/>
  <c r="F6"/>
  <c r="E6"/>
  <c r="D223" i="1"/>
  <c r="D212"/>
  <c r="D201"/>
  <c r="D190"/>
  <c r="D179"/>
  <c r="D168"/>
  <c r="D157"/>
  <c r="D146"/>
  <c r="D135"/>
  <c r="D124"/>
  <c r="D113"/>
  <c r="D102"/>
  <c r="D91"/>
  <c r="D80"/>
  <c r="D69"/>
  <c r="D58"/>
  <c r="D47"/>
  <c r="D36"/>
  <c r="D25"/>
  <c r="D14"/>
  <c r="C80"/>
  <c r="C69"/>
  <c r="C58"/>
  <c r="C47"/>
  <c r="C36"/>
  <c r="C25"/>
  <c r="C14"/>
  <c r="Y223"/>
  <c r="X223"/>
  <c r="W223"/>
  <c r="V223"/>
  <c r="U223"/>
  <c r="T223"/>
  <c r="S223"/>
  <c r="R223"/>
  <c r="Q223"/>
  <c r="P223"/>
  <c r="O223"/>
  <c r="N223"/>
  <c r="M223"/>
  <c r="L223"/>
  <c r="K223"/>
  <c r="J223"/>
  <c r="I223"/>
  <c r="H223"/>
  <c r="G223"/>
  <c r="F223"/>
  <c r="E223"/>
  <c r="Y212"/>
  <c r="X212"/>
  <c r="W212"/>
  <c r="V212"/>
  <c r="U212"/>
  <c r="T212"/>
  <c r="S212"/>
  <c r="R212"/>
  <c r="Q212"/>
  <c r="P212"/>
  <c r="O212"/>
  <c r="N212"/>
  <c r="M212"/>
  <c r="L212"/>
  <c r="K212"/>
  <c r="J212"/>
  <c r="I212"/>
  <c r="H212"/>
  <c r="G212"/>
  <c r="F212"/>
  <c r="E212"/>
  <c r="Y201"/>
  <c r="X201"/>
  <c r="W201"/>
  <c r="V201"/>
  <c r="U201"/>
  <c r="T201"/>
  <c r="S201"/>
  <c r="R201"/>
  <c r="Q201"/>
  <c r="P201"/>
  <c r="O201"/>
  <c r="N201"/>
  <c r="M201"/>
  <c r="L201"/>
  <c r="K201"/>
  <c r="J201"/>
  <c r="I201"/>
  <c r="H201"/>
  <c r="G201"/>
  <c r="F201"/>
  <c r="E201"/>
  <c r="Y190"/>
  <c r="X190"/>
  <c r="W190"/>
  <c r="V190"/>
  <c r="U190"/>
  <c r="T190"/>
  <c r="S190"/>
  <c r="R190"/>
  <c r="Q190"/>
  <c r="P190"/>
  <c r="O190"/>
  <c r="N190"/>
  <c r="M190"/>
  <c r="L190"/>
  <c r="K190"/>
  <c r="J190"/>
  <c r="I190"/>
  <c r="H190"/>
  <c r="G190"/>
  <c r="F190"/>
  <c r="E190"/>
  <c r="Y179"/>
  <c r="X179"/>
  <c r="W179"/>
  <c r="V179"/>
  <c r="U179"/>
  <c r="T179"/>
  <c r="S179"/>
  <c r="R179"/>
  <c r="Q179"/>
  <c r="P179"/>
  <c r="O179"/>
  <c r="N179"/>
  <c r="M179"/>
  <c r="L179"/>
  <c r="K179"/>
  <c r="J179"/>
  <c r="I179"/>
  <c r="H179"/>
  <c r="G179"/>
  <c r="F179"/>
  <c r="E179"/>
  <c r="Y168"/>
  <c r="X168"/>
  <c r="W168"/>
  <c r="V168"/>
  <c r="U168"/>
  <c r="T168"/>
  <c r="S168"/>
  <c r="R168"/>
  <c r="Q168"/>
  <c r="P168"/>
  <c r="O168"/>
  <c r="N168"/>
  <c r="M168"/>
  <c r="L168"/>
  <c r="K168"/>
  <c r="J168"/>
  <c r="I168"/>
  <c r="H168"/>
  <c r="G168"/>
  <c r="F168"/>
  <c r="E168"/>
  <c r="Y157"/>
  <c r="X157"/>
  <c r="W157"/>
  <c r="V157"/>
  <c r="U157"/>
  <c r="T157"/>
  <c r="S157"/>
  <c r="R157"/>
  <c r="Q157"/>
  <c r="P157"/>
  <c r="O157"/>
  <c r="N157"/>
  <c r="M157"/>
  <c r="L157"/>
  <c r="K157"/>
  <c r="J157"/>
  <c r="I157"/>
  <c r="H157"/>
  <c r="G157"/>
  <c r="F157"/>
  <c r="E157"/>
  <c r="Y146"/>
  <c r="X146"/>
  <c r="W146"/>
  <c r="V146"/>
  <c r="U146"/>
  <c r="T146"/>
  <c r="S146"/>
  <c r="R146"/>
  <c r="Q146"/>
  <c r="P146"/>
  <c r="O146"/>
  <c r="N146"/>
  <c r="M146"/>
  <c r="L146"/>
  <c r="K146"/>
  <c r="J146"/>
  <c r="I146"/>
  <c r="H146"/>
  <c r="G146"/>
  <c r="F146"/>
  <c r="E146"/>
  <c r="Y135"/>
  <c r="X135"/>
  <c r="W135"/>
  <c r="V135"/>
  <c r="U135"/>
  <c r="T135"/>
  <c r="S135"/>
  <c r="R135"/>
  <c r="Q135"/>
  <c r="P135"/>
  <c r="O135"/>
  <c r="N135"/>
  <c r="M135"/>
  <c r="L135"/>
  <c r="K135"/>
  <c r="J135"/>
  <c r="I135"/>
  <c r="H135"/>
  <c r="G135"/>
  <c r="F135"/>
  <c r="E135"/>
  <c r="Y124"/>
  <c r="X124"/>
  <c r="W124"/>
  <c r="V124"/>
  <c r="U124"/>
  <c r="T124"/>
  <c r="S124"/>
  <c r="R124"/>
  <c r="Q124"/>
  <c r="P124"/>
  <c r="O124"/>
  <c r="N124"/>
  <c r="M124"/>
  <c r="L124"/>
  <c r="K124"/>
  <c r="J124"/>
  <c r="I124"/>
  <c r="H124"/>
  <c r="G124"/>
  <c r="F124"/>
  <c r="E124"/>
  <c r="Y113"/>
  <c r="X113"/>
  <c r="W113"/>
  <c r="V113"/>
  <c r="U113"/>
  <c r="T113"/>
  <c r="S113"/>
  <c r="R113"/>
  <c r="Q113"/>
  <c r="P113"/>
  <c r="O113"/>
  <c r="N113"/>
  <c r="M113"/>
  <c r="L113"/>
  <c r="K113"/>
  <c r="J113"/>
  <c r="I113"/>
  <c r="H113"/>
  <c r="G113"/>
  <c r="F113"/>
  <c r="E113"/>
  <c r="Y102"/>
  <c r="X102"/>
  <c r="W102"/>
  <c r="V102"/>
  <c r="U102"/>
  <c r="T102"/>
  <c r="S102"/>
  <c r="R102"/>
  <c r="Q102"/>
  <c r="P102"/>
  <c r="O102"/>
  <c r="N102"/>
  <c r="M102"/>
  <c r="L102"/>
  <c r="K102"/>
  <c r="J102"/>
  <c r="I102"/>
  <c r="H102"/>
  <c r="G102"/>
  <c r="F102"/>
  <c r="E102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Y14"/>
  <c r="X14"/>
  <c r="W14"/>
  <c r="V14"/>
  <c r="U14"/>
  <c r="T14"/>
  <c r="S14"/>
  <c r="R14"/>
  <c r="Q14"/>
  <c r="P14"/>
  <c r="O14"/>
  <c r="M14"/>
  <c r="L14"/>
  <c r="K14"/>
  <c r="J14"/>
  <c r="I14"/>
  <c r="H14"/>
  <c r="G14"/>
  <c r="F14"/>
  <c r="E14"/>
  <c r="N14"/>
  <c r="W26" i="4"/>
  <c r="U26"/>
  <c r="S26"/>
  <c r="Q26"/>
  <c r="O26"/>
  <c r="M26"/>
  <c r="K26"/>
  <c r="I26"/>
  <c r="G26"/>
  <c r="E26"/>
  <c r="V25"/>
  <c r="T25"/>
  <c r="R25"/>
  <c r="P25"/>
  <c r="N25"/>
  <c r="L25"/>
  <c r="J25"/>
  <c r="H25"/>
  <c r="F25"/>
  <c r="W24"/>
  <c r="U24"/>
  <c r="S24"/>
  <c r="Q24"/>
  <c r="O24"/>
  <c r="M24"/>
  <c r="K24"/>
  <c r="I24"/>
  <c r="G24"/>
  <c r="E24"/>
  <c r="V23"/>
  <c r="T23"/>
  <c r="R23"/>
  <c r="P23"/>
  <c r="N23"/>
  <c r="L23"/>
  <c r="J23"/>
  <c r="H23"/>
  <c r="F23"/>
  <c r="W22"/>
  <c r="U22"/>
  <c r="S22"/>
  <c r="Q22"/>
  <c r="O22"/>
  <c r="M22"/>
  <c r="K22"/>
  <c r="I22"/>
  <c r="G22"/>
  <c r="E22"/>
  <c r="V21"/>
  <c r="T21"/>
  <c r="R21"/>
  <c r="P21"/>
  <c r="N21"/>
  <c r="L21"/>
  <c r="J21"/>
  <c r="H21"/>
  <c r="F21"/>
  <c r="W20"/>
  <c r="U20"/>
  <c r="S20"/>
  <c r="Q20"/>
  <c r="O20"/>
  <c r="M20"/>
  <c r="K20"/>
  <c r="I20"/>
  <c r="G20"/>
  <c r="E20"/>
  <c r="V19"/>
  <c r="T19"/>
  <c r="R19"/>
  <c r="P19"/>
  <c r="N19"/>
  <c r="L19"/>
  <c r="J19"/>
  <c r="H19"/>
  <c r="F19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V17"/>
  <c r="T17"/>
  <c r="R17"/>
  <c r="P17"/>
  <c r="N17"/>
  <c r="L17"/>
  <c r="J17"/>
  <c r="H17"/>
  <c r="F17"/>
  <c r="W16"/>
  <c r="U16"/>
  <c r="S16"/>
  <c r="Q16"/>
  <c r="O16"/>
  <c r="M16"/>
  <c r="K16"/>
  <c r="I16"/>
  <c r="G16"/>
  <c r="E16"/>
  <c r="V15"/>
  <c r="T15"/>
  <c r="R15"/>
  <c r="P15"/>
  <c r="N15"/>
  <c r="L15"/>
  <c r="J15"/>
  <c r="H15"/>
  <c r="F15"/>
  <c r="W14"/>
  <c r="U14"/>
  <c r="S14"/>
  <c r="Q14"/>
  <c r="O14"/>
  <c r="M14"/>
  <c r="K14"/>
  <c r="I14"/>
  <c r="G14"/>
  <c r="E14"/>
  <c r="V13"/>
  <c r="T13"/>
  <c r="R13"/>
  <c r="P13"/>
  <c r="N13"/>
  <c r="L13"/>
  <c r="J13"/>
  <c r="H13"/>
  <c r="F13"/>
  <c r="W12"/>
  <c r="U12"/>
  <c r="S12"/>
  <c r="Q12"/>
  <c r="O12"/>
  <c r="M12"/>
  <c r="K12"/>
  <c r="I12"/>
  <c r="G12"/>
  <c r="E12"/>
  <c r="V11"/>
  <c r="T11"/>
  <c r="R11"/>
  <c r="P11"/>
  <c r="N11"/>
  <c r="L11"/>
  <c r="J11"/>
  <c r="H11"/>
  <c r="F11"/>
  <c r="W10"/>
  <c r="U10"/>
  <c r="S10"/>
  <c r="Q10"/>
  <c r="O10"/>
  <c r="M10"/>
  <c r="K10"/>
  <c r="I10"/>
  <c r="G10"/>
  <c r="E10"/>
  <c r="V9"/>
  <c r="T9"/>
  <c r="R9"/>
  <c r="P9"/>
  <c r="N9"/>
  <c r="L9"/>
  <c r="J9"/>
  <c r="H9"/>
  <c r="F9"/>
  <c r="W8"/>
  <c r="V8"/>
  <c r="AQ8" s="1"/>
  <c r="U8"/>
  <c r="T8"/>
  <c r="AO8" s="1"/>
  <c r="S8"/>
  <c r="R8"/>
  <c r="AM8" s="1"/>
  <c r="Q8"/>
  <c r="P8"/>
  <c r="AK8" s="1"/>
  <c r="O8"/>
  <c r="N8"/>
  <c r="M8"/>
  <c r="L8"/>
  <c r="K8"/>
  <c r="J8"/>
  <c r="I8"/>
  <c r="H8"/>
  <c r="G8"/>
  <c r="F8"/>
  <c r="E8"/>
  <c r="V7"/>
  <c r="T7"/>
  <c r="R7"/>
  <c r="P7"/>
  <c r="N7"/>
  <c r="L7"/>
  <c r="J7"/>
  <c r="H7"/>
  <c r="F7"/>
  <c r="W6"/>
  <c r="U6"/>
  <c r="S6"/>
  <c r="Q6"/>
  <c r="O6"/>
  <c r="M6"/>
  <c r="K6"/>
  <c r="I6"/>
  <c r="G6"/>
  <c r="E6"/>
  <c r="V24" i="2"/>
  <c r="T24"/>
  <c r="R24"/>
  <c r="P24"/>
  <c r="N24"/>
  <c r="L24"/>
  <c r="J24"/>
  <c r="H24"/>
  <c r="F24"/>
  <c r="W23"/>
  <c r="U23"/>
  <c r="S23"/>
  <c r="Q23"/>
  <c r="O23"/>
  <c r="M23"/>
  <c r="K23"/>
  <c r="I23"/>
  <c r="G23"/>
  <c r="E23"/>
  <c r="V22"/>
  <c r="T22"/>
  <c r="R22"/>
  <c r="P22"/>
  <c r="N22"/>
  <c r="L22"/>
  <c r="J22"/>
  <c r="H22"/>
  <c r="F22"/>
  <c r="W21"/>
  <c r="U21"/>
  <c r="S21"/>
  <c r="Q21"/>
  <c r="O21"/>
  <c r="M21"/>
  <c r="K21"/>
  <c r="I21"/>
  <c r="G21"/>
  <c r="E21"/>
  <c r="V20"/>
  <c r="T20"/>
  <c r="R20"/>
  <c r="P20"/>
  <c r="N20"/>
  <c r="L20"/>
  <c r="J20"/>
  <c r="H20"/>
  <c r="F20"/>
  <c r="W19"/>
  <c r="U19"/>
  <c r="S19"/>
  <c r="Q19"/>
  <c r="O19"/>
  <c r="M19"/>
  <c r="K19"/>
  <c r="I19"/>
  <c r="G19"/>
  <c r="E19"/>
  <c r="V18"/>
  <c r="T18"/>
  <c r="R18"/>
  <c r="P18"/>
  <c r="N18"/>
  <c r="L18"/>
  <c r="J18"/>
  <c r="H18"/>
  <c r="F18"/>
  <c r="W17"/>
  <c r="U17"/>
  <c r="S17"/>
  <c r="Q17"/>
  <c r="O17"/>
  <c r="M17"/>
  <c r="K17"/>
  <c r="I17"/>
  <c r="G17"/>
  <c r="F17"/>
  <c r="AB17" s="1"/>
  <c r="E17"/>
  <c r="W16"/>
  <c r="AR16" s="1"/>
  <c r="V16"/>
  <c r="U16"/>
  <c r="AP16" s="1"/>
  <c r="T16"/>
  <c r="S16"/>
  <c r="AN16" s="1"/>
  <c r="R16"/>
  <c r="Q16"/>
  <c r="AL16" s="1"/>
  <c r="P16"/>
  <c r="O16"/>
  <c r="AJ16" s="1"/>
  <c r="N16"/>
  <c r="M16"/>
  <c r="L16"/>
  <c r="K16"/>
  <c r="J16"/>
  <c r="I16"/>
  <c r="H16"/>
  <c r="G16"/>
  <c r="F16"/>
  <c r="E16"/>
  <c r="W15"/>
  <c r="V15"/>
  <c r="U15"/>
  <c r="T15"/>
  <c r="S15"/>
  <c r="R15"/>
  <c r="Q15"/>
  <c r="P15"/>
  <c r="O15"/>
  <c r="N15"/>
  <c r="M15"/>
  <c r="L15"/>
  <c r="AH15" s="1"/>
  <c r="K15"/>
  <c r="J15"/>
  <c r="AF15" s="1"/>
  <c r="I15"/>
  <c r="H15"/>
  <c r="AD15" s="1"/>
  <c r="G15"/>
  <c r="F15"/>
  <c r="AB15" s="1"/>
  <c r="E15"/>
  <c r="W14"/>
  <c r="AR14" s="1"/>
  <c r="V14"/>
  <c r="U14"/>
  <c r="AP14" s="1"/>
  <c r="T14"/>
  <c r="S14"/>
  <c r="AN14" s="1"/>
  <c r="R14"/>
  <c r="Q14"/>
  <c r="AL14" s="1"/>
  <c r="P14"/>
  <c r="O14"/>
  <c r="AJ14" s="1"/>
  <c r="N14"/>
  <c r="M14"/>
  <c r="L14"/>
  <c r="K14"/>
  <c r="J14"/>
  <c r="I14"/>
  <c r="H14"/>
  <c r="G14"/>
  <c r="F14"/>
  <c r="E14"/>
  <c r="W13"/>
  <c r="V13"/>
  <c r="U13"/>
  <c r="T13"/>
  <c r="S13"/>
  <c r="R13"/>
  <c r="Q13"/>
  <c r="P13"/>
  <c r="O13"/>
  <c r="N13"/>
  <c r="M13"/>
  <c r="L13"/>
  <c r="AH13" s="1"/>
  <c r="K13"/>
  <c r="J13"/>
  <c r="AF13" s="1"/>
  <c r="I13"/>
  <c r="H13"/>
  <c r="AD13" s="1"/>
  <c r="G13"/>
  <c r="F13"/>
  <c r="AB13" s="1"/>
  <c r="E13"/>
  <c r="W12"/>
  <c r="AR12" s="1"/>
  <c r="V12"/>
  <c r="U12"/>
  <c r="AP12" s="1"/>
  <c r="T12"/>
  <c r="S12"/>
  <c r="AN12" s="1"/>
  <c r="R12"/>
  <c r="Q12"/>
  <c r="AL12" s="1"/>
  <c r="P12"/>
  <c r="O12"/>
  <c r="AJ12" s="1"/>
  <c r="N12"/>
  <c r="M12"/>
  <c r="L12"/>
  <c r="K12"/>
  <c r="J12"/>
  <c r="I12"/>
  <c r="H12"/>
  <c r="G12"/>
  <c r="F12"/>
  <c r="E12"/>
  <c r="W11"/>
  <c r="V11"/>
  <c r="U11"/>
  <c r="T11"/>
  <c r="S11"/>
  <c r="R11"/>
  <c r="Q11"/>
  <c r="AL11" s="1"/>
  <c r="P11"/>
  <c r="AK11" s="1"/>
  <c r="O11"/>
  <c r="N11"/>
  <c r="M11"/>
  <c r="AI11" s="1"/>
  <c r="L11"/>
  <c r="AH11" s="1"/>
  <c r="K11"/>
  <c r="AG11" s="1"/>
  <c r="J11"/>
  <c r="I11"/>
  <c r="AE11" s="1"/>
  <c r="H11"/>
  <c r="AD11" s="1"/>
  <c r="G11"/>
  <c r="AC11" s="1"/>
  <c r="F11"/>
  <c r="E11"/>
  <c r="AA11" s="1"/>
  <c r="W10"/>
  <c r="AR10" s="1"/>
  <c r="V10"/>
  <c r="AQ10" s="1"/>
  <c r="U10"/>
  <c r="T10"/>
  <c r="AO10" s="1"/>
  <c r="S10"/>
  <c r="AN10" s="1"/>
  <c r="R10"/>
  <c r="AM10" s="1"/>
  <c r="Q10"/>
  <c r="P10"/>
  <c r="AK10" s="1"/>
  <c r="O10"/>
  <c r="AJ10" s="1"/>
  <c r="N10"/>
  <c r="M10"/>
  <c r="L10"/>
  <c r="K10"/>
  <c r="J10"/>
  <c r="I10"/>
  <c r="H10"/>
  <c r="G10"/>
  <c r="F10"/>
  <c r="E10"/>
  <c r="W9"/>
  <c r="V9"/>
  <c r="U9"/>
  <c r="T9"/>
  <c r="S9"/>
  <c r="R9"/>
  <c r="Q9"/>
  <c r="P9"/>
  <c r="O9"/>
  <c r="N9"/>
  <c r="M9"/>
  <c r="AI9" s="1"/>
  <c r="L9"/>
  <c r="K9"/>
  <c r="AG9" s="1"/>
  <c r="J9"/>
  <c r="AF9" s="1"/>
  <c r="I9"/>
  <c r="AE9" s="1"/>
  <c r="H9"/>
  <c r="G9"/>
  <c r="AC9" s="1"/>
  <c r="F9"/>
  <c r="AB9" s="1"/>
  <c r="E9"/>
  <c r="AA9" s="1"/>
  <c r="W8"/>
  <c r="V8"/>
  <c r="AQ8" s="1"/>
  <c r="U8"/>
  <c r="AP8" s="1"/>
  <c r="T8"/>
  <c r="AO8" s="1"/>
  <c r="S8"/>
  <c r="R8"/>
  <c r="AM8" s="1"/>
  <c r="Q8"/>
  <c r="AL8" s="1"/>
  <c r="P8"/>
  <c r="AK8" s="1"/>
  <c r="O8"/>
  <c r="N8"/>
  <c r="M8"/>
  <c r="AI8" s="1"/>
  <c r="L8"/>
  <c r="K8"/>
  <c r="AG8" s="1"/>
  <c r="J8"/>
  <c r="I8"/>
  <c r="AE8" s="1"/>
  <c r="H8"/>
  <c r="G8"/>
  <c r="AC8" s="1"/>
  <c r="F8"/>
  <c r="E8"/>
  <c r="AA8" s="1"/>
  <c r="W7"/>
  <c r="V7"/>
  <c r="AQ7" s="1"/>
  <c r="U7"/>
  <c r="T7"/>
  <c r="AO7" s="1"/>
  <c r="S7"/>
  <c r="R7"/>
  <c r="AM7" s="1"/>
  <c r="Q7"/>
  <c r="P7"/>
  <c r="AK7" s="1"/>
  <c r="O7"/>
  <c r="N7"/>
  <c r="M7"/>
  <c r="AI7" s="1"/>
  <c r="L7"/>
  <c r="AH7" s="1"/>
  <c r="K7"/>
  <c r="AG7" s="1"/>
  <c r="J7"/>
  <c r="I7"/>
  <c r="AE7" s="1"/>
  <c r="H7"/>
  <c r="AD7" s="1"/>
  <c r="G7"/>
  <c r="AC7" s="1"/>
  <c r="F7"/>
  <c r="E7"/>
  <c r="AA7" s="1"/>
  <c r="W6"/>
  <c r="AR6" s="1"/>
  <c r="V6"/>
  <c r="AQ6" s="1"/>
  <c r="U6"/>
  <c r="T6"/>
  <c r="AO6" s="1"/>
  <c r="S6"/>
  <c r="AN6" s="1"/>
  <c r="R6"/>
  <c r="AM6" s="1"/>
  <c r="Q6"/>
  <c r="P6"/>
  <c r="AK6" s="1"/>
  <c r="O6"/>
  <c r="AJ6" s="1"/>
  <c r="N6"/>
  <c r="M6"/>
  <c r="L6"/>
  <c r="K6"/>
  <c r="J6"/>
  <c r="I6"/>
  <c r="H6"/>
  <c r="G6"/>
  <c r="F6"/>
  <c r="E6"/>
  <c r="X3" i="4"/>
  <c r="N3"/>
  <c r="C3"/>
  <c r="X2"/>
  <c r="N2"/>
  <c r="X3" i="2"/>
  <c r="N3"/>
  <c r="C3"/>
  <c r="X2"/>
  <c r="N2"/>
  <c r="X3" i="3"/>
  <c r="X2"/>
  <c r="N3"/>
  <c r="N2"/>
  <c r="C3"/>
  <c r="W43"/>
  <c r="V43"/>
  <c r="U43"/>
  <c r="T43"/>
  <c r="S43"/>
  <c r="R43"/>
  <c r="Q43"/>
  <c r="P43"/>
  <c r="O43"/>
  <c r="N43"/>
  <c r="M43"/>
  <c r="AI43" s="1"/>
  <c r="L43"/>
  <c r="AH43" s="1"/>
  <c r="K43"/>
  <c r="J43"/>
  <c r="AF43" s="1"/>
  <c r="I43"/>
  <c r="AE43" s="1"/>
  <c r="H43"/>
  <c r="AD43" s="1"/>
  <c r="G43"/>
  <c r="F43"/>
  <c r="AB43" s="1"/>
  <c r="E43"/>
  <c r="AA43" s="1"/>
  <c r="W42"/>
  <c r="AR42" s="1"/>
  <c r="V42"/>
  <c r="U42"/>
  <c r="AP42" s="1"/>
  <c r="T42"/>
  <c r="AO42" s="1"/>
  <c r="S42"/>
  <c r="AN42" s="1"/>
  <c r="R42"/>
  <c r="Q42"/>
  <c r="AL42" s="1"/>
  <c r="P42"/>
  <c r="AK42" s="1"/>
  <c r="O42"/>
  <c r="AJ42" s="1"/>
  <c r="N42"/>
  <c r="M42"/>
  <c r="L42"/>
  <c r="AH42" s="1"/>
  <c r="K42"/>
  <c r="J42"/>
  <c r="AF42" s="1"/>
  <c r="I42"/>
  <c r="H42"/>
  <c r="AD42" s="1"/>
  <c r="G42"/>
  <c r="F42"/>
  <c r="AB42" s="1"/>
  <c r="E42"/>
  <c r="W41"/>
  <c r="AR41" s="1"/>
  <c r="V41"/>
  <c r="U41"/>
  <c r="AP41" s="1"/>
  <c r="T41"/>
  <c r="S41"/>
  <c r="AN41" s="1"/>
  <c r="R41"/>
  <c r="Q41"/>
  <c r="AL41" s="1"/>
  <c r="P41"/>
  <c r="O41"/>
  <c r="AJ41" s="1"/>
  <c r="N41"/>
  <c r="M41"/>
  <c r="L41"/>
  <c r="AH41" s="1"/>
  <c r="K41"/>
  <c r="AG41" s="1"/>
  <c r="J41"/>
  <c r="AF41" s="1"/>
  <c r="I41"/>
  <c r="H41"/>
  <c r="AD41" s="1"/>
  <c r="G41"/>
  <c r="AC41" s="1"/>
  <c r="F41"/>
  <c r="AB41" s="1"/>
  <c r="E41"/>
  <c r="W40"/>
  <c r="AR40" s="1"/>
  <c r="V40"/>
  <c r="AQ40" s="1"/>
  <c r="U40"/>
  <c r="AP40" s="1"/>
  <c r="T40"/>
  <c r="S40"/>
  <c r="AN40" s="1"/>
  <c r="R40"/>
  <c r="AM40" s="1"/>
  <c r="Q40"/>
  <c r="AL40" s="1"/>
  <c r="P40"/>
  <c r="O40"/>
  <c r="AJ40" s="1"/>
  <c r="N40"/>
  <c r="M40"/>
  <c r="L40"/>
  <c r="K40"/>
  <c r="J40"/>
  <c r="I40"/>
  <c r="H40"/>
  <c r="G40"/>
  <c r="F40"/>
  <c r="E40"/>
  <c r="W39"/>
  <c r="V39"/>
  <c r="U39"/>
  <c r="T39"/>
  <c r="S39"/>
  <c r="R39"/>
  <c r="Q39"/>
  <c r="P39"/>
  <c r="O39"/>
  <c r="N39"/>
  <c r="M39"/>
  <c r="AI39" s="1"/>
  <c r="L39"/>
  <c r="AH39" s="1"/>
  <c r="K39"/>
  <c r="J39"/>
  <c r="AF39" s="1"/>
  <c r="I39"/>
  <c r="AE39" s="1"/>
  <c r="H39"/>
  <c r="AD39" s="1"/>
  <c r="G39"/>
  <c r="F39"/>
  <c r="AB39" s="1"/>
  <c r="E39"/>
  <c r="AA39" s="1"/>
  <c r="W38"/>
  <c r="AR38" s="1"/>
  <c r="V38"/>
  <c r="U38"/>
  <c r="AP38" s="1"/>
  <c r="T38"/>
  <c r="AO38" s="1"/>
  <c r="S38"/>
  <c r="AN38" s="1"/>
  <c r="R38"/>
  <c r="Q38"/>
  <c r="AL38" s="1"/>
  <c r="P38"/>
  <c r="AK38" s="1"/>
  <c r="O38"/>
  <c r="AJ38" s="1"/>
  <c r="N38"/>
  <c r="M38"/>
  <c r="L38"/>
  <c r="AH38" s="1"/>
  <c r="K38"/>
  <c r="J38"/>
  <c r="AF38" s="1"/>
  <c r="I38"/>
  <c r="H38"/>
  <c r="AD38" s="1"/>
  <c r="G38"/>
  <c r="AC38" s="1"/>
  <c r="F38"/>
  <c r="AB38" s="1"/>
  <c r="E38"/>
  <c r="W37"/>
  <c r="AR37" s="1"/>
  <c r="V37"/>
  <c r="AQ37" s="1"/>
  <c r="U37"/>
  <c r="AP37" s="1"/>
  <c r="T37"/>
  <c r="S37"/>
  <c r="AN37" s="1"/>
  <c r="R37"/>
  <c r="AM37" s="1"/>
  <c r="Q37"/>
  <c r="AL37" s="1"/>
  <c r="P37"/>
  <c r="O37"/>
  <c r="AJ37" s="1"/>
  <c r="N37"/>
  <c r="M37"/>
  <c r="L37"/>
  <c r="AH37" s="1"/>
  <c r="K37"/>
  <c r="AG37" s="1"/>
  <c r="J37"/>
  <c r="AF37" s="1"/>
  <c r="I37"/>
  <c r="AE37" s="1"/>
  <c r="H37"/>
  <c r="AD37" s="1"/>
  <c r="G37"/>
  <c r="AC37" s="1"/>
  <c r="F37"/>
  <c r="AB37" s="1"/>
  <c r="E37"/>
  <c r="W36"/>
  <c r="AR36" s="1"/>
  <c r="V36"/>
  <c r="AQ36" s="1"/>
  <c r="U36"/>
  <c r="AP36" s="1"/>
  <c r="T36"/>
  <c r="AO36" s="1"/>
  <c r="S36"/>
  <c r="AN36" s="1"/>
  <c r="R36"/>
  <c r="AM36" s="1"/>
  <c r="Q36"/>
  <c r="AL36" s="1"/>
  <c r="P36"/>
  <c r="O36"/>
  <c r="AJ36" s="1"/>
  <c r="N36"/>
  <c r="M36"/>
  <c r="L36"/>
  <c r="K36"/>
  <c r="J36"/>
  <c r="I36"/>
  <c r="H36"/>
  <c r="G36"/>
  <c r="F36"/>
  <c r="E36"/>
  <c r="W35"/>
  <c r="V35"/>
  <c r="U35"/>
  <c r="T35"/>
  <c r="S35"/>
  <c r="R35"/>
  <c r="Q35"/>
  <c r="P35"/>
  <c r="O35"/>
  <c r="N35"/>
  <c r="M35"/>
  <c r="AI35" s="1"/>
  <c r="L35"/>
  <c r="AH35" s="1"/>
  <c r="K35"/>
  <c r="AG35" s="1"/>
  <c r="J35"/>
  <c r="AF35" s="1"/>
  <c r="I35"/>
  <c r="AE35" s="1"/>
  <c r="H35"/>
  <c r="AD35" s="1"/>
  <c r="G35"/>
  <c r="F35"/>
  <c r="AB35" s="1"/>
  <c r="E35"/>
  <c r="AA35" s="1"/>
  <c r="W34"/>
  <c r="AR34" s="1"/>
  <c r="V34"/>
  <c r="AQ34" s="1"/>
  <c r="U34"/>
  <c r="AP34" s="1"/>
  <c r="T34"/>
  <c r="AO34" s="1"/>
  <c r="S34"/>
  <c r="AN34" s="1"/>
  <c r="R34"/>
  <c r="Q34"/>
  <c r="AL34" s="1"/>
  <c r="P34"/>
  <c r="AK34" s="1"/>
  <c r="O34"/>
  <c r="AJ34" s="1"/>
  <c r="N34"/>
  <c r="M34"/>
  <c r="AI34" s="1"/>
  <c r="L34"/>
  <c r="AH34" s="1"/>
  <c r="K34"/>
  <c r="AG34" s="1"/>
  <c r="J34"/>
  <c r="AF34" s="1"/>
  <c r="I34"/>
  <c r="AE34" s="1"/>
  <c r="H34"/>
  <c r="AD34" s="1"/>
  <c r="G34"/>
  <c r="AC34" s="1"/>
  <c r="F34"/>
  <c r="AB34" s="1"/>
  <c r="E34"/>
  <c r="AA34" s="1"/>
  <c r="W33"/>
  <c r="V33"/>
  <c r="AQ33" s="1"/>
  <c r="U33"/>
  <c r="AP33" s="1"/>
  <c r="T33"/>
  <c r="AO33" s="1"/>
  <c r="S33"/>
  <c r="AN33" s="1"/>
  <c r="R33"/>
  <c r="AM33" s="1"/>
  <c r="Q33"/>
  <c r="AL33" s="1"/>
  <c r="P33"/>
  <c r="AK33" s="1"/>
  <c r="O33"/>
  <c r="AJ33" s="1"/>
  <c r="N33"/>
  <c r="M33"/>
  <c r="AI33" s="1"/>
  <c r="L33"/>
  <c r="AH33" s="1"/>
  <c r="K33"/>
  <c r="AG33" s="1"/>
  <c r="J33"/>
  <c r="AF33" s="1"/>
  <c r="I33"/>
  <c r="AE33" s="1"/>
  <c r="H33"/>
  <c r="AD33" s="1"/>
  <c r="G33"/>
  <c r="F33"/>
  <c r="AB33" s="1"/>
  <c r="E33"/>
  <c r="AA33" s="1"/>
  <c r="W32"/>
  <c r="AR32" s="1"/>
  <c r="V32"/>
  <c r="AQ32" s="1"/>
  <c r="U32"/>
  <c r="AP32" s="1"/>
  <c r="T32"/>
  <c r="AO32" s="1"/>
  <c r="S32"/>
  <c r="AN32" s="1"/>
  <c r="R32"/>
  <c r="AM32" s="1"/>
  <c r="Q32"/>
  <c r="AL32" s="1"/>
  <c r="P32"/>
  <c r="AK32" s="1"/>
  <c r="O32"/>
  <c r="AJ32" s="1"/>
  <c r="N32"/>
  <c r="M32"/>
  <c r="AI32" s="1"/>
  <c r="L32"/>
  <c r="AH32" s="1"/>
  <c r="K32"/>
  <c r="AG32" s="1"/>
  <c r="J32"/>
  <c r="AF32" s="1"/>
  <c r="I32"/>
  <c r="H32"/>
  <c r="AD32" s="1"/>
  <c r="G32"/>
  <c r="AC32" s="1"/>
  <c r="F32"/>
  <c r="AB32" s="1"/>
  <c r="E32"/>
  <c r="AA32" s="1"/>
  <c r="W31"/>
  <c r="AR31" s="1"/>
  <c r="V31"/>
  <c r="AQ31" s="1"/>
  <c r="U31"/>
  <c r="AP31" s="1"/>
  <c r="T31"/>
  <c r="S31"/>
  <c r="AN31" s="1"/>
  <c r="R31"/>
  <c r="AM31" s="1"/>
  <c r="Q31"/>
  <c r="AL31" s="1"/>
  <c r="P31"/>
  <c r="AK31" s="1"/>
  <c r="O31"/>
  <c r="AJ31" s="1"/>
  <c r="N31"/>
  <c r="M31"/>
  <c r="AI31" s="1"/>
  <c r="L31"/>
  <c r="AH31" s="1"/>
  <c r="K31"/>
  <c r="AG31" s="1"/>
  <c r="J31"/>
  <c r="AF31" s="1"/>
  <c r="I31"/>
  <c r="AE31" s="1"/>
  <c r="H31"/>
  <c r="AD31" s="1"/>
  <c r="G31"/>
  <c r="AC31" s="1"/>
  <c r="F31"/>
  <c r="AB31" s="1"/>
  <c r="E31"/>
  <c r="W30"/>
  <c r="AR30" s="1"/>
  <c r="V30"/>
  <c r="AQ30" s="1"/>
  <c r="U30"/>
  <c r="AP30" s="1"/>
  <c r="T30"/>
  <c r="AO30" s="1"/>
  <c r="S30"/>
  <c r="AN30" s="1"/>
  <c r="R30"/>
  <c r="AM30" s="1"/>
  <c r="Q30"/>
  <c r="AL30" s="1"/>
  <c r="P30"/>
  <c r="AK30" s="1"/>
  <c r="O30"/>
  <c r="AJ30" s="1"/>
  <c r="N30"/>
  <c r="M30"/>
  <c r="AI30" s="1"/>
  <c r="L30"/>
  <c r="AH30" s="1"/>
  <c r="K30"/>
  <c r="AG30" s="1"/>
  <c r="J30"/>
  <c r="AF30" s="1"/>
  <c r="I30"/>
  <c r="AE30" s="1"/>
  <c r="H30"/>
  <c r="AD30" s="1"/>
  <c r="G30"/>
  <c r="AC30" s="1"/>
  <c r="F30"/>
  <c r="E30"/>
  <c r="AA30" s="1"/>
  <c r="W29"/>
  <c r="AR29" s="1"/>
  <c r="V29"/>
  <c r="AQ29" s="1"/>
  <c r="U29"/>
  <c r="AP29" s="1"/>
  <c r="T29"/>
  <c r="AO29" s="1"/>
  <c r="S29"/>
  <c r="AN29" s="1"/>
  <c r="R29"/>
  <c r="AM29" s="1"/>
  <c r="Q29"/>
  <c r="AL29" s="1"/>
  <c r="P29"/>
  <c r="AK29" s="1"/>
  <c r="O29"/>
  <c r="AJ29" s="1"/>
  <c r="N29"/>
  <c r="M29"/>
  <c r="AI29" s="1"/>
  <c r="L29"/>
  <c r="AH29" s="1"/>
  <c r="K29"/>
  <c r="AG29" s="1"/>
  <c r="J29"/>
  <c r="AF29" s="1"/>
  <c r="I29"/>
  <c r="H29"/>
  <c r="AD29" s="1"/>
  <c r="G29"/>
  <c r="AC29" s="1"/>
  <c r="F29"/>
  <c r="AB29" s="1"/>
  <c r="E29"/>
  <c r="AA29" s="1"/>
  <c r="W28"/>
  <c r="AR28" s="1"/>
  <c r="V28"/>
  <c r="AQ28" s="1"/>
  <c r="U28"/>
  <c r="AP28" s="1"/>
  <c r="T28"/>
  <c r="AO28" s="1"/>
  <c r="S28"/>
  <c r="AN28" s="1"/>
  <c r="R28"/>
  <c r="AM28" s="1"/>
  <c r="Q28"/>
  <c r="AL28" s="1"/>
  <c r="P28"/>
  <c r="AK28" s="1"/>
  <c r="O28"/>
  <c r="AJ28" s="1"/>
  <c r="N28"/>
  <c r="M28"/>
  <c r="AI28" s="1"/>
  <c r="L28"/>
  <c r="AH28" s="1"/>
  <c r="K28"/>
  <c r="AG28" s="1"/>
  <c r="J28"/>
  <c r="AF28" s="1"/>
  <c r="I28"/>
  <c r="H28"/>
  <c r="AD28" s="1"/>
  <c r="G28"/>
  <c r="AC28" s="1"/>
  <c r="F28"/>
  <c r="AB28" s="1"/>
  <c r="E28"/>
  <c r="AA28" s="1"/>
  <c r="W27"/>
  <c r="AR27" s="1"/>
  <c r="V27"/>
  <c r="AQ27" s="1"/>
  <c r="U27"/>
  <c r="AP27" s="1"/>
  <c r="T27"/>
  <c r="S27"/>
  <c r="AN27" s="1"/>
  <c r="R27"/>
  <c r="AM27" s="1"/>
  <c r="Q27"/>
  <c r="AL27" s="1"/>
  <c r="P27"/>
  <c r="AK27" s="1"/>
  <c r="O27"/>
  <c r="AJ27" s="1"/>
  <c r="N27"/>
  <c r="M27"/>
  <c r="AI27" s="1"/>
  <c r="L27"/>
  <c r="AH27" s="1"/>
  <c r="K27"/>
  <c r="AG27" s="1"/>
  <c r="J27"/>
  <c r="AF27" s="1"/>
  <c r="I27"/>
  <c r="AE27" s="1"/>
  <c r="H27"/>
  <c r="AD27" s="1"/>
  <c r="G27"/>
  <c r="AC27" s="1"/>
  <c r="F27"/>
  <c r="AB27" s="1"/>
  <c r="E27"/>
  <c r="AA27" s="1"/>
  <c r="W26"/>
  <c r="AR26" s="1"/>
  <c r="V26"/>
  <c r="U26"/>
  <c r="AP26" s="1"/>
  <c r="T26"/>
  <c r="AO26" s="1"/>
  <c r="S26"/>
  <c r="AN26" s="1"/>
  <c r="R26"/>
  <c r="AM26" s="1"/>
  <c r="Q26"/>
  <c r="AL26" s="1"/>
  <c r="P26"/>
  <c r="AK26" s="1"/>
  <c r="O26"/>
  <c r="AJ26" s="1"/>
  <c r="N26"/>
  <c r="M26"/>
  <c r="AI26" s="1"/>
  <c r="L26"/>
  <c r="AH26" s="1"/>
  <c r="K26"/>
  <c r="AG26" s="1"/>
  <c r="J26"/>
  <c r="AF26" s="1"/>
  <c r="I26"/>
  <c r="AE26" s="1"/>
  <c r="H26"/>
  <c r="AD26" s="1"/>
  <c r="G26"/>
  <c r="AC26" s="1"/>
  <c r="F26"/>
  <c r="AB26" s="1"/>
  <c r="E26"/>
  <c r="AA26" s="1"/>
  <c r="W25"/>
  <c r="AR25" s="1"/>
  <c r="V25"/>
  <c r="AQ25" s="1"/>
  <c r="U25"/>
  <c r="AP25" s="1"/>
  <c r="T25"/>
  <c r="AO25" s="1"/>
  <c r="S25"/>
  <c r="AN25" s="1"/>
  <c r="R25"/>
  <c r="AM25" s="1"/>
  <c r="Q25"/>
  <c r="AL25" s="1"/>
  <c r="P25"/>
  <c r="AK25" s="1"/>
  <c r="O25"/>
  <c r="AJ25" s="1"/>
  <c r="N25"/>
  <c r="M25"/>
  <c r="AI25" s="1"/>
  <c r="L25"/>
  <c r="AH25" s="1"/>
  <c r="K25"/>
  <c r="AG25" s="1"/>
  <c r="J25"/>
  <c r="AF25" s="1"/>
  <c r="I25"/>
  <c r="AE25" s="1"/>
  <c r="H25"/>
  <c r="AD25" s="1"/>
  <c r="G25"/>
  <c r="AC25" s="1"/>
  <c r="F25"/>
  <c r="AB25" s="1"/>
  <c r="E25"/>
  <c r="AA25" s="1"/>
  <c r="W24"/>
  <c r="AR24" s="1"/>
  <c r="V24"/>
  <c r="AQ24" s="1"/>
  <c r="U24"/>
  <c r="AP24" s="1"/>
  <c r="T24"/>
  <c r="AO24" s="1"/>
  <c r="S24"/>
  <c r="AN24" s="1"/>
  <c r="R24"/>
  <c r="AM24" s="1"/>
  <c r="Q24"/>
  <c r="AL24" s="1"/>
  <c r="P24"/>
  <c r="AK24" s="1"/>
  <c r="O24"/>
  <c r="AJ24" s="1"/>
  <c r="N24"/>
  <c r="M24"/>
  <c r="AI24" s="1"/>
  <c r="L24"/>
  <c r="AH24" s="1"/>
  <c r="K24"/>
  <c r="AG24" s="1"/>
  <c r="J24"/>
  <c r="AF24" s="1"/>
  <c r="I24"/>
  <c r="AE24" s="1"/>
  <c r="H24"/>
  <c r="AD24" s="1"/>
  <c r="G24"/>
  <c r="AC24" s="1"/>
  <c r="F24"/>
  <c r="AB24" s="1"/>
  <c r="E24"/>
  <c r="AA24" s="1"/>
  <c r="W23"/>
  <c r="AR23" s="1"/>
  <c r="V23"/>
  <c r="AQ23" s="1"/>
  <c r="U23"/>
  <c r="AP23" s="1"/>
  <c r="T23"/>
  <c r="AO23" s="1"/>
  <c r="S23"/>
  <c r="AN23" s="1"/>
  <c r="R23"/>
  <c r="AM23" s="1"/>
  <c r="Q23"/>
  <c r="AL23" s="1"/>
  <c r="P23"/>
  <c r="AK23" s="1"/>
  <c r="O23"/>
  <c r="AJ23" s="1"/>
  <c r="N23"/>
  <c r="M23"/>
  <c r="AI23" s="1"/>
  <c r="L23"/>
  <c r="AH23" s="1"/>
  <c r="K23"/>
  <c r="AG23" s="1"/>
  <c r="J23"/>
  <c r="AF23" s="1"/>
  <c r="I23"/>
  <c r="AE23" s="1"/>
  <c r="H23"/>
  <c r="AD23" s="1"/>
  <c r="G23"/>
  <c r="AC23" s="1"/>
  <c r="F23"/>
  <c r="AB23" s="1"/>
  <c r="E23"/>
  <c r="AA23" s="1"/>
  <c r="W22"/>
  <c r="AR22" s="1"/>
  <c r="V22"/>
  <c r="AQ22" s="1"/>
  <c r="U22"/>
  <c r="AP22" s="1"/>
  <c r="T22"/>
  <c r="AO22" s="1"/>
  <c r="S22"/>
  <c r="AN22" s="1"/>
  <c r="R22"/>
  <c r="AM22" s="1"/>
  <c r="Q22"/>
  <c r="AL22" s="1"/>
  <c r="P22"/>
  <c r="AK22" s="1"/>
  <c r="O22"/>
  <c r="AJ22" s="1"/>
  <c r="N22"/>
  <c r="M22"/>
  <c r="AI22" s="1"/>
  <c r="L22"/>
  <c r="AH22" s="1"/>
  <c r="K22"/>
  <c r="AG22" s="1"/>
  <c r="J22"/>
  <c r="AF22" s="1"/>
  <c r="I22"/>
  <c r="AE22" s="1"/>
  <c r="H22"/>
  <c r="AD22" s="1"/>
  <c r="G22"/>
  <c r="AC22" s="1"/>
  <c r="F22"/>
  <c r="AB22" s="1"/>
  <c r="E22"/>
  <c r="AA22" s="1"/>
  <c r="W21"/>
  <c r="AR21" s="1"/>
  <c r="V21"/>
  <c r="AQ21" s="1"/>
  <c r="U21"/>
  <c r="AP21" s="1"/>
  <c r="T21"/>
  <c r="AO21" s="1"/>
  <c r="S21"/>
  <c r="AN21" s="1"/>
  <c r="R21"/>
  <c r="AM21" s="1"/>
  <c r="Q21"/>
  <c r="AL21" s="1"/>
  <c r="P21"/>
  <c r="AK21" s="1"/>
  <c r="O21"/>
  <c r="AJ21" s="1"/>
  <c r="N21"/>
  <c r="M21"/>
  <c r="AI21" s="1"/>
  <c r="L21"/>
  <c r="AH21" s="1"/>
  <c r="K21"/>
  <c r="AG21" s="1"/>
  <c r="J21"/>
  <c r="AF21" s="1"/>
  <c r="I21"/>
  <c r="AE21" s="1"/>
  <c r="H21"/>
  <c r="AD21" s="1"/>
  <c r="G21"/>
  <c r="AC21" s="1"/>
  <c r="F21"/>
  <c r="AB21" s="1"/>
  <c r="E21"/>
  <c r="AA21" s="1"/>
  <c r="W20"/>
  <c r="AR20" s="1"/>
  <c r="V20"/>
  <c r="AQ20" s="1"/>
  <c r="U20"/>
  <c r="AP20" s="1"/>
  <c r="T20"/>
  <c r="AO20" s="1"/>
  <c r="S20"/>
  <c r="AN20" s="1"/>
  <c r="R20"/>
  <c r="AM20" s="1"/>
  <c r="Q20"/>
  <c r="AL20" s="1"/>
  <c r="P20"/>
  <c r="AK20" s="1"/>
  <c r="O20"/>
  <c r="AJ20" s="1"/>
  <c r="N20"/>
  <c r="M20"/>
  <c r="AI20" s="1"/>
  <c r="L20"/>
  <c r="AH20" s="1"/>
  <c r="K20"/>
  <c r="AG20" s="1"/>
  <c r="J20"/>
  <c r="AF20" s="1"/>
  <c r="I20"/>
  <c r="AE20" s="1"/>
  <c r="H20"/>
  <c r="AD20" s="1"/>
  <c r="G20"/>
  <c r="AC20" s="1"/>
  <c r="F20"/>
  <c r="AB20" s="1"/>
  <c r="E20"/>
  <c r="AA20" s="1"/>
  <c r="W19"/>
  <c r="AR19" s="1"/>
  <c r="V19"/>
  <c r="AQ19" s="1"/>
  <c r="U19"/>
  <c r="AP19" s="1"/>
  <c r="T19"/>
  <c r="AO19" s="1"/>
  <c r="S19"/>
  <c r="AN19" s="1"/>
  <c r="R19"/>
  <c r="AM19" s="1"/>
  <c r="Q19"/>
  <c r="AL19" s="1"/>
  <c r="P19"/>
  <c r="AK19" s="1"/>
  <c r="O19"/>
  <c r="AJ19" s="1"/>
  <c r="N19"/>
  <c r="M19"/>
  <c r="AI19" s="1"/>
  <c r="L19"/>
  <c r="AH19" s="1"/>
  <c r="K19"/>
  <c r="AG19" s="1"/>
  <c r="J19"/>
  <c r="AF19" s="1"/>
  <c r="I19"/>
  <c r="AE19" s="1"/>
  <c r="H19"/>
  <c r="AD19" s="1"/>
  <c r="G19"/>
  <c r="AC19" s="1"/>
  <c r="F19"/>
  <c r="AB19" s="1"/>
  <c r="E19"/>
  <c r="AA19" s="1"/>
  <c r="W18"/>
  <c r="AR18" s="1"/>
  <c r="V18"/>
  <c r="AQ18" s="1"/>
  <c r="U18"/>
  <c r="AP18" s="1"/>
  <c r="T18"/>
  <c r="AO18" s="1"/>
  <c r="S18"/>
  <c r="AN18" s="1"/>
  <c r="R18"/>
  <c r="AM18" s="1"/>
  <c r="Q18"/>
  <c r="AL18" s="1"/>
  <c r="P18"/>
  <c r="AK18" s="1"/>
  <c r="O18"/>
  <c r="AJ18" s="1"/>
  <c r="N18"/>
  <c r="M18"/>
  <c r="AI18" s="1"/>
  <c r="L18"/>
  <c r="AH18" s="1"/>
  <c r="K18"/>
  <c r="AG18" s="1"/>
  <c r="J18"/>
  <c r="AF18" s="1"/>
  <c r="I18"/>
  <c r="AE18" s="1"/>
  <c r="H18"/>
  <c r="AD18" s="1"/>
  <c r="G18"/>
  <c r="AC18" s="1"/>
  <c r="F18"/>
  <c r="AB18" s="1"/>
  <c r="E18"/>
  <c r="AA18" s="1"/>
  <c r="W17"/>
  <c r="AR17" s="1"/>
  <c r="V17"/>
  <c r="AQ17" s="1"/>
  <c r="U17"/>
  <c r="AP17" s="1"/>
  <c r="T17"/>
  <c r="AO17" s="1"/>
  <c r="S17"/>
  <c r="AN17" s="1"/>
  <c r="R17"/>
  <c r="AM17" s="1"/>
  <c r="Q17"/>
  <c r="AL17" s="1"/>
  <c r="P17"/>
  <c r="AK17" s="1"/>
  <c r="O17"/>
  <c r="AJ17" s="1"/>
  <c r="N17"/>
  <c r="M17"/>
  <c r="AI17" s="1"/>
  <c r="L17"/>
  <c r="AH17" s="1"/>
  <c r="K17"/>
  <c r="AG17" s="1"/>
  <c r="J17"/>
  <c r="AF17" s="1"/>
  <c r="I17"/>
  <c r="AE17" s="1"/>
  <c r="H17"/>
  <c r="AD17" s="1"/>
  <c r="G17"/>
  <c r="AC17" s="1"/>
  <c r="F17"/>
  <c r="AB17" s="1"/>
  <c r="E17"/>
  <c r="AA17" s="1"/>
  <c r="W16"/>
  <c r="AR16" s="1"/>
  <c r="V16"/>
  <c r="AQ16" s="1"/>
  <c r="U16"/>
  <c r="AP16" s="1"/>
  <c r="T16"/>
  <c r="AO16" s="1"/>
  <c r="S16"/>
  <c r="AN16" s="1"/>
  <c r="R16"/>
  <c r="AM16" s="1"/>
  <c r="Q16"/>
  <c r="AL16" s="1"/>
  <c r="P16"/>
  <c r="AK16" s="1"/>
  <c r="O16"/>
  <c r="AJ16" s="1"/>
  <c r="N16"/>
  <c r="M16"/>
  <c r="AI16" s="1"/>
  <c r="L16"/>
  <c r="AH16" s="1"/>
  <c r="K16"/>
  <c r="AG16" s="1"/>
  <c r="J16"/>
  <c r="AF16" s="1"/>
  <c r="I16"/>
  <c r="AE16" s="1"/>
  <c r="H16"/>
  <c r="AD16" s="1"/>
  <c r="G16"/>
  <c r="AC16" s="1"/>
  <c r="F16"/>
  <c r="AB16" s="1"/>
  <c r="E16"/>
  <c r="AA16" s="1"/>
  <c r="W15"/>
  <c r="AR15" s="1"/>
  <c r="V15"/>
  <c r="AQ15" s="1"/>
  <c r="U15"/>
  <c r="AP15" s="1"/>
  <c r="T15"/>
  <c r="AO15" s="1"/>
  <c r="S15"/>
  <c r="AN15" s="1"/>
  <c r="R15"/>
  <c r="AM15" s="1"/>
  <c r="Q15"/>
  <c r="AL15" s="1"/>
  <c r="P15"/>
  <c r="AK15" s="1"/>
  <c r="O15"/>
  <c r="AJ15" s="1"/>
  <c r="N15"/>
  <c r="M15"/>
  <c r="AI15" s="1"/>
  <c r="L15"/>
  <c r="AH15" s="1"/>
  <c r="K15"/>
  <c r="AG15" s="1"/>
  <c r="J15"/>
  <c r="AF15" s="1"/>
  <c r="I15"/>
  <c r="AE15" s="1"/>
  <c r="H15"/>
  <c r="AD15" s="1"/>
  <c r="G15"/>
  <c r="AC15" s="1"/>
  <c r="F15"/>
  <c r="AB15" s="1"/>
  <c r="E15"/>
  <c r="AA15" s="1"/>
  <c r="W14"/>
  <c r="AR14" s="1"/>
  <c r="V14"/>
  <c r="AQ14" s="1"/>
  <c r="U14"/>
  <c r="AP14" s="1"/>
  <c r="T14"/>
  <c r="AO14" s="1"/>
  <c r="S14"/>
  <c r="AN14" s="1"/>
  <c r="R14"/>
  <c r="AM14" s="1"/>
  <c r="Q14"/>
  <c r="AL14" s="1"/>
  <c r="P14"/>
  <c r="AK14" s="1"/>
  <c r="O14"/>
  <c r="AJ14" s="1"/>
  <c r="N14"/>
  <c r="M14"/>
  <c r="AI14" s="1"/>
  <c r="L14"/>
  <c r="AH14" s="1"/>
  <c r="K14"/>
  <c r="AG14" s="1"/>
  <c r="J14"/>
  <c r="AF14" s="1"/>
  <c r="I14"/>
  <c r="AE14" s="1"/>
  <c r="H14"/>
  <c r="AD14" s="1"/>
  <c r="G14"/>
  <c r="AC14" s="1"/>
  <c r="F14"/>
  <c r="AB14" s="1"/>
  <c r="E14"/>
  <c r="AA14" s="1"/>
  <c r="W13"/>
  <c r="AR13" s="1"/>
  <c r="V13"/>
  <c r="AQ13" s="1"/>
  <c r="U13"/>
  <c r="AP13" s="1"/>
  <c r="T13"/>
  <c r="AO13" s="1"/>
  <c r="S13"/>
  <c r="AN13" s="1"/>
  <c r="R13"/>
  <c r="AM13" s="1"/>
  <c r="Q13"/>
  <c r="AL13" s="1"/>
  <c r="P13"/>
  <c r="AK13" s="1"/>
  <c r="O13"/>
  <c r="AJ13" s="1"/>
  <c r="N13"/>
  <c r="M13"/>
  <c r="AI13" s="1"/>
  <c r="L13"/>
  <c r="AH13" s="1"/>
  <c r="K13"/>
  <c r="AG13" s="1"/>
  <c r="J13"/>
  <c r="AF13" s="1"/>
  <c r="I13"/>
  <c r="AE13" s="1"/>
  <c r="H13"/>
  <c r="AD13" s="1"/>
  <c r="G13"/>
  <c r="AC13" s="1"/>
  <c r="F13"/>
  <c r="AB13" s="1"/>
  <c r="E13"/>
  <c r="AA13" s="1"/>
  <c r="W11"/>
  <c r="AR11" s="1"/>
  <c r="V11"/>
  <c r="AQ11" s="1"/>
  <c r="U11"/>
  <c r="AP11" s="1"/>
  <c r="T11"/>
  <c r="AO11" s="1"/>
  <c r="S11"/>
  <c r="AN11" s="1"/>
  <c r="R11"/>
  <c r="AM11" s="1"/>
  <c r="Q11"/>
  <c r="AL11" s="1"/>
  <c r="P11"/>
  <c r="AK11" s="1"/>
  <c r="O11"/>
  <c r="AJ11" s="1"/>
  <c r="N11"/>
  <c r="M11"/>
  <c r="AI11" s="1"/>
  <c r="L11"/>
  <c r="AH11" s="1"/>
  <c r="K11"/>
  <c r="AG11" s="1"/>
  <c r="J11"/>
  <c r="AF11" s="1"/>
  <c r="I11"/>
  <c r="AE11" s="1"/>
  <c r="H11"/>
  <c r="AD11" s="1"/>
  <c r="G11"/>
  <c r="AC11" s="1"/>
  <c r="F11"/>
  <c r="AB11" s="1"/>
  <c r="E11"/>
  <c r="AA11" s="1"/>
  <c r="W12"/>
  <c r="AR12" s="1"/>
  <c r="V12"/>
  <c r="AQ12" s="1"/>
  <c r="U12"/>
  <c r="AP12" s="1"/>
  <c r="T12"/>
  <c r="AO12" s="1"/>
  <c r="S12"/>
  <c r="AN12" s="1"/>
  <c r="R12"/>
  <c r="AM12" s="1"/>
  <c r="Q12"/>
  <c r="AL12" s="1"/>
  <c r="P12"/>
  <c r="AK12" s="1"/>
  <c r="O12"/>
  <c r="AJ12" s="1"/>
  <c r="N12"/>
  <c r="M12"/>
  <c r="AI12" s="1"/>
  <c r="L12"/>
  <c r="AH12" s="1"/>
  <c r="K12"/>
  <c r="AG12" s="1"/>
  <c r="J12"/>
  <c r="AF12" s="1"/>
  <c r="I12"/>
  <c r="AE12" s="1"/>
  <c r="H12"/>
  <c r="AD12" s="1"/>
  <c r="G12"/>
  <c r="AC12" s="1"/>
  <c r="F12"/>
  <c r="AB12" s="1"/>
  <c r="E12"/>
  <c r="AA12" s="1"/>
  <c r="W10"/>
  <c r="AR10" s="1"/>
  <c r="V10"/>
  <c r="AQ10" s="1"/>
  <c r="U10"/>
  <c r="AP10" s="1"/>
  <c r="T10"/>
  <c r="AO10" s="1"/>
  <c r="S10"/>
  <c r="AN10" s="1"/>
  <c r="R10"/>
  <c r="AM10" s="1"/>
  <c r="Q10"/>
  <c r="AL10" s="1"/>
  <c r="P10"/>
  <c r="AK10" s="1"/>
  <c r="O10"/>
  <c r="AJ10" s="1"/>
  <c r="N10"/>
  <c r="M10"/>
  <c r="AI10" s="1"/>
  <c r="L10"/>
  <c r="AH10" s="1"/>
  <c r="K10"/>
  <c r="AG10" s="1"/>
  <c r="J10"/>
  <c r="AF10" s="1"/>
  <c r="I10"/>
  <c r="AE10" s="1"/>
  <c r="H10"/>
  <c r="AD10" s="1"/>
  <c r="G10"/>
  <c r="AC10" s="1"/>
  <c r="F10"/>
  <c r="AB10" s="1"/>
  <c r="E10"/>
  <c r="AA10" s="1"/>
  <c r="W9"/>
  <c r="AR9" s="1"/>
  <c r="V9"/>
  <c r="AQ9" s="1"/>
  <c r="U9"/>
  <c r="AP9" s="1"/>
  <c r="T9"/>
  <c r="AO9" s="1"/>
  <c r="S9"/>
  <c r="AN9" s="1"/>
  <c r="R9"/>
  <c r="AM9" s="1"/>
  <c r="Q9"/>
  <c r="AL9" s="1"/>
  <c r="P9"/>
  <c r="AK9" s="1"/>
  <c r="O9"/>
  <c r="AJ9" s="1"/>
  <c r="N9"/>
  <c r="M9"/>
  <c r="AI9" s="1"/>
  <c r="L9"/>
  <c r="AH9" s="1"/>
  <c r="K9"/>
  <c r="AG9" s="1"/>
  <c r="J9"/>
  <c r="AF9" s="1"/>
  <c r="I9"/>
  <c r="AE9" s="1"/>
  <c r="H9"/>
  <c r="AD9" s="1"/>
  <c r="G9"/>
  <c r="AC9" s="1"/>
  <c r="F9"/>
  <c r="AB9" s="1"/>
  <c r="E9"/>
  <c r="AA9" s="1"/>
  <c r="W8"/>
  <c r="AR8" s="1"/>
  <c r="V8"/>
  <c r="AQ8" s="1"/>
  <c r="U8"/>
  <c r="AP8" s="1"/>
  <c r="T8"/>
  <c r="AO8" s="1"/>
  <c r="S8"/>
  <c r="AN8" s="1"/>
  <c r="R8"/>
  <c r="AM8" s="1"/>
  <c r="Q8"/>
  <c r="AL8" s="1"/>
  <c r="P8"/>
  <c r="AK8" s="1"/>
  <c r="O8"/>
  <c r="AJ8" s="1"/>
  <c r="N8"/>
  <c r="M8"/>
  <c r="AI8" s="1"/>
  <c r="L8"/>
  <c r="AH8" s="1"/>
  <c r="K8"/>
  <c r="AG8" s="1"/>
  <c r="J8"/>
  <c r="AF8" s="1"/>
  <c r="I8"/>
  <c r="AE8" s="1"/>
  <c r="H8"/>
  <c r="AD8" s="1"/>
  <c r="G8"/>
  <c r="AC8" s="1"/>
  <c r="F8"/>
  <c r="AB8" s="1"/>
  <c r="E8"/>
  <c r="AA8" s="1"/>
  <c r="W7"/>
  <c r="AR7" s="1"/>
  <c r="V7"/>
  <c r="AQ7" s="1"/>
  <c r="U7"/>
  <c r="AP7" s="1"/>
  <c r="T7"/>
  <c r="AO7" s="1"/>
  <c r="S7"/>
  <c r="AN7" s="1"/>
  <c r="R7"/>
  <c r="AM7" s="1"/>
  <c r="Q7"/>
  <c r="AL7" s="1"/>
  <c r="P7"/>
  <c r="AK7" s="1"/>
  <c r="O7"/>
  <c r="AJ7" s="1"/>
  <c r="N7"/>
  <c r="M7"/>
  <c r="AI7" s="1"/>
  <c r="L7"/>
  <c r="AH7" s="1"/>
  <c r="K7"/>
  <c r="AG7" s="1"/>
  <c r="J7"/>
  <c r="AF7" s="1"/>
  <c r="I7"/>
  <c r="AE7" s="1"/>
  <c r="H7"/>
  <c r="AD7" s="1"/>
  <c r="G7"/>
  <c r="AC7" s="1"/>
  <c r="F7"/>
  <c r="AB7" s="1"/>
  <c r="E7"/>
  <c r="AA7" s="1"/>
  <c r="W6"/>
  <c r="AR6" s="1"/>
  <c r="V6"/>
  <c r="AQ6" s="1"/>
  <c r="U6"/>
  <c r="AP6" s="1"/>
  <c r="T6"/>
  <c r="AO6" s="1"/>
  <c r="S6"/>
  <c r="AN6" s="1"/>
  <c r="R6"/>
  <c r="AM6" s="1"/>
  <c r="Q6"/>
  <c r="AL6" s="1"/>
  <c r="P6"/>
  <c r="AK6" s="1"/>
  <c r="O6"/>
  <c r="AJ6" s="1"/>
  <c r="M6"/>
  <c r="L6"/>
  <c r="AH6" s="1"/>
  <c r="K6"/>
  <c r="AG6" s="1"/>
  <c r="J6"/>
  <c r="AF6" s="1"/>
  <c r="I6"/>
  <c r="AE6" s="1"/>
  <c r="H6"/>
  <c r="AD6" s="1"/>
  <c r="G6"/>
  <c r="AC6" s="1"/>
  <c r="F6"/>
  <c r="AB6" s="1"/>
  <c r="E6"/>
  <c r="AA6" s="1"/>
  <c r="N7" i="1"/>
  <c r="X14" i="6"/>
  <c r="X6"/>
  <c r="X15"/>
  <c r="X7"/>
  <c r="X12"/>
  <c r="X10"/>
  <c r="X11"/>
  <c r="X9"/>
  <c r="X13"/>
  <c r="X8"/>
  <c r="X4"/>
  <c r="N4"/>
  <c r="Y3"/>
  <c r="Y2"/>
  <c r="X10" i="5"/>
  <c r="X7"/>
  <c r="X15"/>
  <c r="X11"/>
  <c r="X6"/>
  <c r="X4"/>
  <c r="N4"/>
  <c r="Y3"/>
  <c r="Y2"/>
  <c r="AR26" i="4"/>
  <c r="AP26"/>
  <c r="AN26"/>
  <c r="AL26"/>
  <c r="AJ26"/>
  <c r="AI26"/>
  <c r="AG26"/>
  <c r="AE26"/>
  <c r="AC26"/>
  <c r="AA26"/>
  <c r="AQ25"/>
  <c r="AO25"/>
  <c r="AM25"/>
  <c r="AK25"/>
  <c r="AH25"/>
  <c r="AF25"/>
  <c r="AD25"/>
  <c r="AB25"/>
  <c r="AR24"/>
  <c r="AP24"/>
  <c r="AN24"/>
  <c r="AL24"/>
  <c r="AJ24"/>
  <c r="AI24"/>
  <c r="AG24"/>
  <c r="AE24"/>
  <c r="AC24"/>
  <c r="AA24"/>
  <c r="AQ23"/>
  <c r="AO23"/>
  <c r="AM23"/>
  <c r="AK23"/>
  <c r="AH23"/>
  <c r="AF23"/>
  <c r="AD23"/>
  <c r="AB23"/>
  <c r="AR22"/>
  <c r="AP22"/>
  <c r="AN22"/>
  <c r="AL22"/>
  <c r="AJ22"/>
  <c r="AI22"/>
  <c r="AG22"/>
  <c r="AE22"/>
  <c r="AC22"/>
  <c r="AA22"/>
  <c r="AQ21"/>
  <c r="AO21"/>
  <c r="AM21"/>
  <c r="AK21"/>
  <c r="AH21"/>
  <c r="AF21"/>
  <c r="AD21"/>
  <c r="AB21"/>
  <c r="AR20"/>
  <c r="AP20"/>
  <c r="AN20"/>
  <c r="AL20"/>
  <c r="AJ20"/>
  <c r="AI20"/>
  <c r="AG20"/>
  <c r="AE20"/>
  <c r="AC20"/>
  <c r="AA20"/>
  <c r="AQ19"/>
  <c r="AO19"/>
  <c r="AM19"/>
  <c r="AK19"/>
  <c r="AH19"/>
  <c r="AF19"/>
  <c r="AD19"/>
  <c r="AB19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AQ17"/>
  <c r="AO17"/>
  <c r="AM17"/>
  <c r="AK17"/>
  <c r="AH17"/>
  <c r="AF17"/>
  <c r="AD17"/>
  <c r="AB17"/>
  <c r="AR16"/>
  <c r="AP16"/>
  <c r="AN16"/>
  <c r="AL16"/>
  <c r="AJ16"/>
  <c r="AI16"/>
  <c r="AG16"/>
  <c r="AE16"/>
  <c r="AC16"/>
  <c r="AA16"/>
  <c r="AQ15"/>
  <c r="AO15"/>
  <c r="AM15"/>
  <c r="AK15"/>
  <c r="AH15"/>
  <c r="AF15"/>
  <c r="AD15"/>
  <c r="AB15"/>
  <c r="AR14"/>
  <c r="AP14"/>
  <c r="AN14"/>
  <c r="AL14"/>
  <c r="AJ14"/>
  <c r="AI14"/>
  <c r="AG14"/>
  <c r="AE14"/>
  <c r="AC14"/>
  <c r="AA14"/>
  <c r="AQ13"/>
  <c r="AO13"/>
  <c r="AM13"/>
  <c r="AK13"/>
  <c r="AH13"/>
  <c r="AF13"/>
  <c r="AD13"/>
  <c r="AB13"/>
  <c r="AR12"/>
  <c r="AP12"/>
  <c r="AN12"/>
  <c r="AL12"/>
  <c r="AJ12"/>
  <c r="AI12"/>
  <c r="AG12"/>
  <c r="AE12"/>
  <c r="AC12"/>
  <c r="AA12"/>
  <c r="AQ11"/>
  <c r="AO11"/>
  <c r="AM11"/>
  <c r="AK11"/>
  <c r="AH11"/>
  <c r="AF11"/>
  <c r="AD11"/>
  <c r="AB11"/>
  <c r="AR10"/>
  <c r="AP10"/>
  <c r="AN10"/>
  <c r="AL10"/>
  <c r="AJ10"/>
  <c r="AI10"/>
  <c r="AG10"/>
  <c r="AE10"/>
  <c r="AC10"/>
  <c r="AA10"/>
  <c r="AQ9"/>
  <c r="AO9"/>
  <c r="AM9"/>
  <c r="AK9"/>
  <c r="AH9"/>
  <c r="AF9"/>
  <c r="AD9"/>
  <c r="AB9"/>
  <c r="AR8"/>
  <c r="AP8"/>
  <c r="AN8"/>
  <c r="AL8"/>
  <c r="AJ8"/>
  <c r="AI8"/>
  <c r="AH8"/>
  <c r="AG8"/>
  <c r="AF8"/>
  <c r="AE8"/>
  <c r="AD8"/>
  <c r="AC8"/>
  <c r="AB8"/>
  <c r="AA8"/>
  <c r="AQ7"/>
  <c r="AO7"/>
  <c r="AM7"/>
  <c r="AK7"/>
  <c r="AH7"/>
  <c r="AF7"/>
  <c r="AD7"/>
  <c r="AB7"/>
  <c r="AR6"/>
  <c r="AP6"/>
  <c r="AN6"/>
  <c r="AL6"/>
  <c r="AJ6"/>
  <c r="AI6"/>
  <c r="AG6"/>
  <c r="AE6"/>
  <c r="AC6"/>
  <c r="AA6"/>
  <c r="CZ4"/>
  <c r="CY4"/>
  <c r="CX4"/>
  <c r="CW4"/>
  <c r="CV4"/>
  <c r="CU4"/>
  <c r="CT4"/>
  <c r="CS4"/>
  <c r="CR4"/>
  <c r="CQ4"/>
  <c r="CP4"/>
  <c r="CO4"/>
  <c r="CN4"/>
  <c r="CM4"/>
  <c r="CL4"/>
  <c r="CK4"/>
  <c r="CJ4"/>
  <c r="CI4"/>
  <c r="CH4"/>
  <c r="CG4"/>
  <c r="CF4"/>
  <c r="CE4"/>
  <c r="CD4"/>
  <c r="CC4"/>
  <c r="CB4"/>
  <c r="CA4"/>
  <c r="BZ4"/>
  <c r="BY4"/>
  <c r="BX4"/>
  <c r="BW4"/>
  <c r="BV4"/>
  <c r="BU4"/>
  <c r="BT4"/>
  <c r="BS4"/>
  <c r="BR4"/>
  <c r="BQ4"/>
  <c r="BP4"/>
  <c r="BO4"/>
  <c r="BN4"/>
  <c r="BM4"/>
  <c r="BL4"/>
  <c r="BK4"/>
  <c r="BJ4"/>
  <c r="BI4"/>
  <c r="BH4"/>
  <c r="BG4"/>
  <c r="BF4"/>
  <c r="BE4"/>
  <c r="BD4"/>
  <c r="BC4"/>
  <c r="BB4"/>
  <c r="BA4"/>
  <c r="AZ4"/>
  <c r="AY4"/>
  <c r="AR4"/>
  <c r="AQ4"/>
  <c r="AP4"/>
  <c r="AO4"/>
  <c r="AN4"/>
  <c r="AM4"/>
  <c r="AL4"/>
  <c r="AK4"/>
  <c r="AJ4"/>
  <c r="AI4"/>
  <c r="AH4"/>
  <c r="AG4"/>
  <c r="AF4"/>
  <c r="AE4"/>
  <c r="AD4"/>
  <c r="AC4"/>
  <c r="AB4"/>
  <c r="AA4"/>
  <c r="X4"/>
  <c r="N4"/>
  <c r="Y3"/>
  <c r="Y2"/>
  <c r="AR43" i="3"/>
  <c r="AQ43"/>
  <c r="AP43"/>
  <c r="AO43"/>
  <c r="AN43"/>
  <c r="AM43"/>
  <c r="AL43"/>
  <c r="AK43"/>
  <c r="AJ43"/>
  <c r="AG43"/>
  <c r="AC43"/>
  <c r="AQ42"/>
  <c r="AM42"/>
  <c r="AI42"/>
  <c r="AG42"/>
  <c r="AE42"/>
  <c r="AC42"/>
  <c r="AA42"/>
  <c r="AQ41"/>
  <c r="AO41"/>
  <c r="AM41"/>
  <c r="AK41"/>
  <c r="AI41"/>
  <c r="AE41"/>
  <c r="AA41"/>
  <c r="AO40"/>
  <c r="AK40"/>
  <c r="AI40"/>
  <c r="AH40"/>
  <c r="AG40"/>
  <c r="AF40"/>
  <c r="AE40"/>
  <c r="AD40"/>
  <c r="AC40"/>
  <c r="AB40"/>
  <c r="AA40"/>
  <c r="AR39"/>
  <c r="AQ39"/>
  <c r="AP39"/>
  <c r="AO39"/>
  <c r="AN39"/>
  <c r="AM39"/>
  <c r="AL39"/>
  <c r="AK39"/>
  <c r="AJ39"/>
  <c r="AG39"/>
  <c r="AC39"/>
  <c r="AQ38"/>
  <c r="AM38"/>
  <c r="AI38"/>
  <c r="AG38"/>
  <c r="AE38"/>
  <c r="AA38"/>
  <c r="AO37"/>
  <c r="AK37"/>
  <c r="AI37"/>
  <c r="AA37"/>
  <c r="AK36"/>
  <c r="AI36"/>
  <c r="AH36"/>
  <c r="AG36"/>
  <c r="AF36"/>
  <c r="AE36"/>
  <c r="AD36"/>
  <c r="AC36"/>
  <c r="AB36"/>
  <c r="AA36"/>
  <c r="AR35"/>
  <c r="AQ35"/>
  <c r="AP35"/>
  <c r="AO35"/>
  <c r="AN35"/>
  <c r="AM35"/>
  <c r="AL35"/>
  <c r="AK35"/>
  <c r="AJ35"/>
  <c r="AC35"/>
  <c r="AM34"/>
  <c r="AR33"/>
  <c r="AC33"/>
  <c r="AE32"/>
  <c r="AO31"/>
  <c r="AA31"/>
  <c r="AB30"/>
  <c r="AE29"/>
  <c r="AE28"/>
  <c r="AO27"/>
  <c r="AQ26"/>
  <c r="AI6"/>
  <c r="CZ4"/>
  <c r="CY4"/>
  <c r="CX4"/>
  <c r="CW4"/>
  <c r="CV4"/>
  <c r="CU4"/>
  <c r="CT4"/>
  <c r="CS4"/>
  <c r="CR4"/>
  <c r="CQ4"/>
  <c r="CP4"/>
  <c r="CO4"/>
  <c r="CN4"/>
  <c r="CM4"/>
  <c r="CL4"/>
  <c r="CK4"/>
  <c r="CJ4"/>
  <c r="CI4"/>
  <c r="CH4"/>
  <c r="CG4"/>
  <c r="CF4"/>
  <c r="CE4"/>
  <c r="CD4"/>
  <c r="CC4"/>
  <c r="CB4"/>
  <c r="CA4"/>
  <c r="BZ4"/>
  <c r="BY4"/>
  <c r="BX4"/>
  <c r="BW4"/>
  <c r="BV4"/>
  <c r="BU4"/>
  <c r="BT4"/>
  <c r="BS4"/>
  <c r="BR4"/>
  <c r="BQ4"/>
  <c r="BP4"/>
  <c r="BO4"/>
  <c r="BN4"/>
  <c r="BM4"/>
  <c r="BL4"/>
  <c r="BK4"/>
  <c r="BJ4"/>
  <c r="BI4"/>
  <c r="BH4"/>
  <c r="BG4"/>
  <c r="BF4"/>
  <c r="BE4"/>
  <c r="BD4"/>
  <c r="BC4"/>
  <c r="BB4"/>
  <c r="BA4"/>
  <c r="AZ4"/>
  <c r="AY4"/>
  <c r="AR4"/>
  <c r="AQ4"/>
  <c r="AP4"/>
  <c r="AO4"/>
  <c r="AN4"/>
  <c r="AM4"/>
  <c r="AL4"/>
  <c r="AK4"/>
  <c r="AJ4"/>
  <c r="AI4"/>
  <c r="AH4"/>
  <c r="AG4"/>
  <c r="AF4"/>
  <c r="AE4"/>
  <c r="AD4"/>
  <c r="AC4"/>
  <c r="AB4"/>
  <c r="AA4"/>
  <c r="X4"/>
  <c r="N4"/>
  <c r="Y3"/>
  <c r="Y2"/>
  <c r="AQ24" i="2"/>
  <c r="AO24"/>
  <c r="AM24"/>
  <c r="AK24"/>
  <c r="AH24"/>
  <c r="AF24"/>
  <c r="AD24"/>
  <c r="AB24"/>
  <c r="AR23"/>
  <c r="AP23"/>
  <c r="AN23"/>
  <c r="AL23"/>
  <c r="AJ23"/>
  <c r="AI23"/>
  <c r="AG23"/>
  <c r="AE23"/>
  <c r="AC23"/>
  <c r="AA23"/>
  <c r="AQ22"/>
  <c r="AO22"/>
  <c r="AM22"/>
  <c r="AK22"/>
  <c r="AH22"/>
  <c r="AF22"/>
  <c r="AD22"/>
  <c r="AB22"/>
  <c r="AR21"/>
  <c r="AP21"/>
  <c r="AN21"/>
  <c r="AL21"/>
  <c r="AJ21"/>
  <c r="AI21"/>
  <c r="AG21"/>
  <c r="AE21"/>
  <c r="AC21"/>
  <c r="AA21"/>
  <c r="AQ20"/>
  <c r="AO20"/>
  <c r="AM20"/>
  <c r="AK20"/>
  <c r="AH20"/>
  <c r="AF20"/>
  <c r="AD20"/>
  <c r="AB20"/>
  <c r="AR19"/>
  <c r="AP19"/>
  <c r="AN19"/>
  <c r="AL19"/>
  <c r="AJ19"/>
  <c r="AI19"/>
  <c r="AG19"/>
  <c r="AE19"/>
  <c r="AC19"/>
  <c r="AA19"/>
  <c r="AQ18"/>
  <c r="AO18"/>
  <c r="AM18"/>
  <c r="AK18"/>
  <c r="AH18"/>
  <c r="AF18"/>
  <c r="AD18"/>
  <c r="AB18"/>
  <c r="AR17"/>
  <c r="AP17"/>
  <c r="AN17"/>
  <c r="AL17"/>
  <c r="AJ17"/>
  <c r="AI17"/>
  <c r="AG17"/>
  <c r="AE17"/>
  <c r="AC17"/>
  <c r="AA17"/>
  <c r="AQ16"/>
  <c r="AO16"/>
  <c r="AM16"/>
  <c r="AK16"/>
  <c r="AI16"/>
  <c r="AH16"/>
  <c r="AG16"/>
  <c r="AF16"/>
  <c r="AE16"/>
  <c r="AD16"/>
  <c r="AC16"/>
  <c r="AB16"/>
  <c r="AA16"/>
  <c r="AR15"/>
  <c r="AQ15"/>
  <c r="AP15"/>
  <c r="AO15"/>
  <c r="AN15"/>
  <c r="AM15"/>
  <c r="AL15"/>
  <c r="AK15"/>
  <c r="AJ15"/>
  <c r="AI15"/>
  <c r="AG15"/>
  <c r="AE15"/>
  <c r="AC15"/>
  <c r="AA15"/>
  <c r="AQ14"/>
  <c r="AO14"/>
  <c r="AM14"/>
  <c r="AK14"/>
  <c r="AI14"/>
  <c r="AH14"/>
  <c r="AG14"/>
  <c r="AF14"/>
  <c r="AE14"/>
  <c r="AD14"/>
  <c r="AC14"/>
  <c r="AB14"/>
  <c r="AA14"/>
  <c r="AR13"/>
  <c r="AQ13"/>
  <c r="AP13"/>
  <c r="AO13"/>
  <c r="AN13"/>
  <c r="AM13"/>
  <c r="AL13"/>
  <c r="AK13"/>
  <c r="AJ13"/>
  <c r="AI13"/>
  <c r="AG13"/>
  <c r="AE13"/>
  <c r="AC13"/>
  <c r="AA13"/>
  <c r="AQ12"/>
  <c r="AO12"/>
  <c r="AM12"/>
  <c r="AK12"/>
  <c r="AI12"/>
  <c r="AH12"/>
  <c r="AG12"/>
  <c r="AF12"/>
  <c r="AE12"/>
  <c r="AD12"/>
  <c r="AC12"/>
  <c r="AB12"/>
  <c r="AA12"/>
  <c r="AR11"/>
  <c r="AQ11"/>
  <c r="AP11"/>
  <c r="AO11"/>
  <c r="AN11"/>
  <c r="AM11"/>
  <c r="AJ11"/>
  <c r="AF11"/>
  <c r="AB11"/>
  <c r="AP10"/>
  <c r="AL10"/>
  <c r="AI10"/>
  <c r="AH10"/>
  <c r="AG10"/>
  <c r="AF10"/>
  <c r="AE10"/>
  <c r="AD10"/>
  <c r="AC10"/>
  <c r="AB10"/>
  <c r="AA10"/>
  <c r="AR9"/>
  <c r="AQ9"/>
  <c r="AP9"/>
  <c r="AO9"/>
  <c r="AN9"/>
  <c r="AM9"/>
  <c r="AL9"/>
  <c r="AK9"/>
  <c r="AJ9"/>
  <c r="AH9"/>
  <c r="AD9"/>
  <c r="AR8"/>
  <c r="AN8"/>
  <c r="AJ8"/>
  <c r="AH8"/>
  <c r="AF8"/>
  <c r="AD8"/>
  <c r="AB8"/>
  <c r="AR7"/>
  <c r="AP7"/>
  <c r="AN7"/>
  <c r="AL7"/>
  <c r="AJ7"/>
  <c r="AF7"/>
  <c r="AB7"/>
  <c r="AP6"/>
  <c r="AL6"/>
  <c r="AI6"/>
  <c r="AH6"/>
  <c r="AG6"/>
  <c r="AF6"/>
  <c r="AE6"/>
  <c r="AD6"/>
  <c r="AC6"/>
  <c r="AB6"/>
  <c r="AA6"/>
  <c r="CZ4"/>
  <c r="CY4"/>
  <c r="CX4"/>
  <c r="CW4"/>
  <c r="CV4"/>
  <c r="CU4"/>
  <c r="CT4"/>
  <c r="CS4"/>
  <c r="CR4"/>
  <c r="CQ4"/>
  <c r="CP4"/>
  <c r="CO4"/>
  <c r="CN4"/>
  <c r="CM4"/>
  <c r="CL4"/>
  <c r="CK4"/>
  <c r="CJ4"/>
  <c r="CI4"/>
  <c r="CH4"/>
  <c r="CG4"/>
  <c r="CF4"/>
  <c r="CE4"/>
  <c r="CD4"/>
  <c r="CC4"/>
  <c r="CB4"/>
  <c r="CA4"/>
  <c r="BZ4"/>
  <c r="BY4"/>
  <c r="BX4"/>
  <c r="BW4"/>
  <c r="BV4"/>
  <c r="BU4"/>
  <c r="BT4"/>
  <c r="BS4"/>
  <c r="BR4"/>
  <c r="BQ4"/>
  <c r="BP4"/>
  <c r="BO4"/>
  <c r="BN4"/>
  <c r="BM4"/>
  <c r="BL4"/>
  <c r="BK4"/>
  <c r="BJ4"/>
  <c r="BI4"/>
  <c r="BH4"/>
  <c r="BG4"/>
  <c r="BF4"/>
  <c r="BE4"/>
  <c r="BD4"/>
  <c r="BC4"/>
  <c r="BB4"/>
  <c r="BA4"/>
  <c r="AZ4"/>
  <c r="AY4"/>
  <c r="AR4"/>
  <c r="AQ4"/>
  <c r="AP4"/>
  <c r="AO4"/>
  <c r="AN4"/>
  <c r="AM4"/>
  <c r="AL4"/>
  <c r="AK4"/>
  <c r="AJ4"/>
  <c r="AI4"/>
  <c r="AH4"/>
  <c r="AG4"/>
  <c r="AF4"/>
  <c r="AE4"/>
  <c r="AD4"/>
  <c r="AC4"/>
  <c r="AB4"/>
  <c r="AA4"/>
  <c r="X4"/>
  <c r="N4"/>
  <c r="Y3"/>
  <c r="Y2"/>
  <c r="CY285" i="1"/>
  <c r="CX285"/>
  <c r="CW285"/>
  <c r="CU285"/>
  <c r="CT285"/>
  <c r="CS285"/>
  <c r="CR285"/>
  <c r="CQ285"/>
  <c r="CO285"/>
  <c r="CN285"/>
  <c r="CL285"/>
  <c r="CK285"/>
  <c r="CJ285"/>
  <c r="CI285"/>
  <c r="CH285"/>
  <c r="CD285"/>
  <c r="CC285"/>
  <c r="CA285"/>
  <c r="BX285"/>
  <c r="BV285"/>
  <c r="BU285"/>
  <c r="BS285"/>
  <c r="BP285"/>
  <c r="BO285"/>
  <c r="BN285"/>
  <c r="BM285"/>
  <c r="BL285"/>
  <c r="BJ285"/>
  <c r="BH285"/>
  <c r="BG285"/>
  <c r="BF285"/>
  <c r="BE285"/>
  <c r="BC285"/>
  <c r="BB285"/>
  <c r="AZ285"/>
  <c r="AY285"/>
  <c r="AR285"/>
  <c r="CZ285" s="1"/>
  <c r="AQ285"/>
  <c r="CG285" s="1"/>
  <c r="AP285"/>
  <c r="CF285" s="1"/>
  <c r="AO285"/>
  <c r="CE285" s="1"/>
  <c r="AN285"/>
  <c r="CV285" s="1"/>
  <c r="AM285"/>
  <c r="BK285" s="1"/>
  <c r="AL285"/>
  <c r="CB285" s="1"/>
  <c r="AK285"/>
  <c r="BI285" s="1"/>
  <c r="AJ285"/>
  <c r="BZ285" s="1"/>
  <c r="AI285"/>
  <c r="BY285" s="1"/>
  <c r="AH285"/>
  <c r="CP285" s="1"/>
  <c r="AG285"/>
  <c r="BW285" s="1"/>
  <c r="AF285"/>
  <c r="BD285" s="1"/>
  <c r="AE285"/>
  <c r="CM285" s="1"/>
  <c r="AD285"/>
  <c r="BT285" s="1"/>
  <c r="AC285"/>
  <c r="BA285" s="1"/>
  <c r="AB285"/>
  <c r="BR285" s="1"/>
  <c r="AA285"/>
  <c r="AX285" s="1"/>
  <c r="X285"/>
  <c r="N285"/>
  <c r="Y285" s="1"/>
  <c r="CY284"/>
  <c r="CX284"/>
  <c r="CW284"/>
  <c r="CU284"/>
  <c r="CT284"/>
  <c r="CS284"/>
  <c r="CR284"/>
  <c r="CQ284"/>
  <c r="CO284"/>
  <c r="CN284"/>
  <c r="CL284"/>
  <c r="CK284"/>
  <c r="CJ284"/>
  <c r="CI284"/>
  <c r="CH284"/>
  <c r="CD284"/>
  <c r="CC284"/>
  <c r="CA284"/>
  <c r="BX284"/>
  <c r="BV284"/>
  <c r="BU284"/>
  <c r="BS284"/>
  <c r="BP284"/>
  <c r="BO284"/>
  <c r="BN284"/>
  <c r="BM284"/>
  <c r="BL284"/>
  <c r="BJ284"/>
  <c r="BH284"/>
  <c r="BG284"/>
  <c r="BF284"/>
  <c r="BE284"/>
  <c r="BC284"/>
  <c r="BB284"/>
  <c r="AZ284"/>
  <c r="AY284"/>
  <c r="AR284"/>
  <c r="CZ284" s="1"/>
  <c r="AQ284"/>
  <c r="CG284" s="1"/>
  <c r="AP284"/>
  <c r="CF284" s="1"/>
  <c r="AO284"/>
  <c r="CE284" s="1"/>
  <c r="AN284"/>
  <c r="CV284" s="1"/>
  <c r="AM284"/>
  <c r="BK284" s="1"/>
  <c r="AL284"/>
  <c r="CB284" s="1"/>
  <c r="AK284"/>
  <c r="BI284" s="1"/>
  <c r="AJ284"/>
  <c r="BZ284" s="1"/>
  <c r="AI284"/>
  <c r="BY284" s="1"/>
  <c r="AH284"/>
  <c r="CP284" s="1"/>
  <c r="AG284"/>
  <c r="BW284" s="1"/>
  <c r="AF284"/>
  <c r="BD284" s="1"/>
  <c r="AE284"/>
  <c r="CM284" s="1"/>
  <c r="AD284"/>
  <c r="BT284" s="1"/>
  <c r="AC284"/>
  <c r="BA284" s="1"/>
  <c r="AB284"/>
  <c r="BR284" s="1"/>
  <c r="AA284"/>
  <c r="AX284" s="1"/>
  <c r="X284"/>
  <c r="N284"/>
  <c r="Y284" s="1"/>
  <c r="CY283"/>
  <c r="CX283"/>
  <c r="CW283"/>
  <c r="CU283"/>
  <c r="CT283"/>
  <c r="CS283"/>
  <c r="CR283"/>
  <c r="CQ283"/>
  <c r="CO283"/>
  <c r="CN283"/>
  <c r="CL283"/>
  <c r="CK283"/>
  <c r="CJ283"/>
  <c r="CI283"/>
  <c r="CH283"/>
  <c r="CD283"/>
  <c r="CC283"/>
  <c r="CA283"/>
  <c r="BX283"/>
  <c r="BV283"/>
  <c r="BU283"/>
  <c r="BS283"/>
  <c r="BP283"/>
  <c r="BO283"/>
  <c r="BN283"/>
  <c r="BM283"/>
  <c r="BL283"/>
  <c r="BJ283"/>
  <c r="BH283"/>
  <c r="BG283"/>
  <c r="BF283"/>
  <c r="BE283"/>
  <c r="BC283"/>
  <c r="BB283"/>
  <c r="AZ283"/>
  <c r="AY283"/>
  <c r="AR283"/>
  <c r="CZ283" s="1"/>
  <c r="AQ283"/>
  <c r="CG283" s="1"/>
  <c r="AP283"/>
  <c r="CF283" s="1"/>
  <c r="AO283"/>
  <c r="CE283" s="1"/>
  <c r="AN283"/>
  <c r="CV283" s="1"/>
  <c r="AM283"/>
  <c r="BK283" s="1"/>
  <c r="AL283"/>
  <c r="CB283" s="1"/>
  <c r="AK283"/>
  <c r="BI283" s="1"/>
  <c r="AJ283"/>
  <c r="BZ283" s="1"/>
  <c r="AI283"/>
  <c r="BY283" s="1"/>
  <c r="AH283"/>
  <c r="CP283" s="1"/>
  <c r="AG283"/>
  <c r="BW283" s="1"/>
  <c r="AF283"/>
  <c r="BD283" s="1"/>
  <c r="AE283"/>
  <c r="CM283" s="1"/>
  <c r="AD283"/>
  <c r="BT283" s="1"/>
  <c r="AC283"/>
  <c r="BA283" s="1"/>
  <c r="AB283"/>
  <c r="BR283" s="1"/>
  <c r="AA283"/>
  <c r="AX283" s="1"/>
  <c r="X283"/>
  <c r="N283"/>
  <c r="Y283" s="1"/>
  <c r="CY282"/>
  <c r="CX282"/>
  <c r="CW282"/>
  <c r="CU282"/>
  <c r="CT282"/>
  <c r="CS282"/>
  <c r="CR282"/>
  <c r="CQ282"/>
  <c r="CO282"/>
  <c r="CN282"/>
  <c r="CL282"/>
  <c r="CK282"/>
  <c r="CJ282"/>
  <c r="CI282"/>
  <c r="CH282"/>
  <c r="CD282"/>
  <c r="CC282"/>
  <c r="CA282"/>
  <c r="BX282"/>
  <c r="BV282"/>
  <c r="BU282"/>
  <c r="BS282"/>
  <c r="BP282"/>
  <c r="BO282"/>
  <c r="BN282"/>
  <c r="BM282"/>
  <c r="BL282"/>
  <c r="BJ282"/>
  <c r="BH282"/>
  <c r="BG282"/>
  <c r="BF282"/>
  <c r="BE282"/>
  <c r="BC282"/>
  <c r="BB282"/>
  <c r="AZ282"/>
  <c r="AY282"/>
  <c r="AR282"/>
  <c r="CZ282" s="1"/>
  <c r="AQ282"/>
  <c r="CG282" s="1"/>
  <c r="AP282"/>
  <c r="CF282" s="1"/>
  <c r="AO282"/>
  <c r="CE282" s="1"/>
  <c r="AN282"/>
  <c r="CV282" s="1"/>
  <c r="AM282"/>
  <c r="BK282" s="1"/>
  <c r="AL282"/>
  <c r="CB282" s="1"/>
  <c r="AK282"/>
  <c r="BI282" s="1"/>
  <c r="AJ282"/>
  <c r="BZ282" s="1"/>
  <c r="AI282"/>
  <c r="BY282" s="1"/>
  <c r="AH282"/>
  <c r="CP282" s="1"/>
  <c r="AG282"/>
  <c r="BW282" s="1"/>
  <c r="AF282"/>
  <c r="BD282" s="1"/>
  <c r="AE282"/>
  <c r="CM282" s="1"/>
  <c r="AD282"/>
  <c r="BT282" s="1"/>
  <c r="AC282"/>
  <c r="BA282" s="1"/>
  <c r="AB282"/>
  <c r="BR282" s="1"/>
  <c r="AA282"/>
  <c r="AX282" s="1"/>
  <c r="AX286" s="1"/>
  <c r="X282"/>
  <c r="N282"/>
  <c r="Y282" s="1"/>
  <c r="X286" s="1"/>
  <c r="W280"/>
  <c r="V280"/>
  <c r="U280"/>
  <c r="T280"/>
  <c r="S280"/>
  <c r="R280"/>
  <c r="Q280"/>
  <c r="P280"/>
  <c r="O280"/>
  <c r="M280"/>
  <c r="L280"/>
  <c r="K280"/>
  <c r="J280"/>
  <c r="I280"/>
  <c r="H280"/>
  <c r="G280"/>
  <c r="F280"/>
  <c r="E280"/>
  <c r="Y279"/>
  <c r="X279"/>
  <c r="W279"/>
  <c r="V279"/>
  <c r="U279"/>
  <c r="T279"/>
  <c r="S279"/>
  <c r="R279"/>
  <c r="Q279"/>
  <c r="P279"/>
  <c r="O279"/>
  <c r="N279"/>
  <c r="M279"/>
  <c r="L279"/>
  <c r="K279"/>
  <c r="J279"/>
  <c r="I279"/>
  <c r="H279"/>
  <c r="G279"/>
  <c r="F279"/>
  <c r="E279"/>
  <c r="CY274"/>
  <c r="CX274"/>
  <c r="CW274"/>
  <c r="CU274"/>
  <c r="CT274"/>
  <c r="CS274"/>
  <c r="CR274"/>
  <c r="CQ274"/>
  <c r="CO274"/>
  <c r="CN274"/>
  <c r="CL274"/>
  <c r="CK274"/>
  <c r="CJ274"/>
  <c r="CI274"/>
  <c r="CH274"/>
  <c r="CD274"/>
  <c r="CC274"/>
  <c r="CA274"/>
  <c r="BX274"/>
  <c r="BV274"/>
  <c r="BU274"/>
  <c r="BS274"/>
  <c r="BP274"/>
  <c r="BO274"/>
  <c r="BN274"/>
  <c r="BM274"/>
  <c r="BL274"/>
  <c r="BJ274"/>
  <c r="BH274"/>
  <c r="BG274"/>
  <c r="BF274"/>
  <c r="BE274"/>
  <c r="BC274"/>
  <c r="BB274"/>
  <c r="AZ274"/>
  <c r="AY274"/>
  <c r="AR274"/>
  <c r="CZ274" s="1"/>
  <c r="AQ274"/>
  <c r="CG274" s="1"/>
  <c r="AP274"/>
  <c r="CF274" s="1"/>
  <c r="AO274"/>
  <c r="CE274" s="1"/>
  <c r="AN274"/>
  <c r="CV274" s="1"/>
  <c r="AM274"/>
  <c r="BK274" s="1"/>
  <c r="AL274"/>
  <c r="CB274" s="1"/>
  <c r="AK274"/>
  <c r="BI274" s="1"/>
  <c r="AJ274"/>
  <c r="BZ274" s="1"/>
  <c r="AI274"/>
  <c r="BY274" s="1"/>
  <c r="AH274"/>
  <c r="CP274" s="1"/>
  <c r="AG274"/>
  <c r="BW274" s="1"/>
  <c r="AF274"/>
  <c r="BD274" s="1"/>
  <c r="AE274"/>
  <c r="CM274" s="1"/>
  <c r="AD274"/>
  <c r="BT274" s="1"/>
  <c r="AC274"/>
  <c r="BA274" s="1"/>
  <c r="AB274"/>
  <c r="BR274" s="1"/>
  <c r="AA274"/>
  <c r="AX274" s="1"/>
  <c r="X274"/>
  <c r="N274"/>
  <c r="Y274" s="1"/>
  <c r="CY273"/>
  <c r="CX273"/>
  <c r="CW273"/>
  <c r="CU273"/>
  <c r="CT273"/>
  <c r="CS273"/>
  <c r="CR273"/>
  <c r="CQ273"/>
  <c r="CO273"/>
  <c r="CN273"/>
  <c r="CL273"/>
  <c r="CK273"/>
  <c r="CJ273"/>
  <c r="CI273"/>
  <c r="CH273"/>
  <c r="CD273"/>
  <c r="CC273"/>
  <c r="CA273"/>
  <c r="BX273"/>
  <c r="BV273"/>
  <c r="BU273"/>
  <c r="BS273"/>
  <c r="BP273"/>
  <c r="BO273"/>
  <c r="BN273"/>
  <c r="BM273"/>
  <c r="BL273"/>
  <c r="BJ273"/>
  <c r="BH273"/>
  <c r="BG273"/>
  <c r="BF273"/>
  <c r="BE273"/>
  <c r="BC273"/>
  <c r="BB273"/>
  <c r="AZ273"/>
  <c r="AY273"/>
  <c r="AR273"/>
  <c r="CZ273" s="1"/>
  <c r="AQ273"/>
  <c r="CG273" s="1"/>
  <c r="AP273"/>
  <c r="CF273" s="1"/>
  <c r="AO273"/>
  <c r="CE273" s="1"/>
  <c r="AN273"/>
  <c r="CV273" s="1"/>
  <c r="AM273"/>
  <c r="BK273" s="1"/>
  <c r="AL273"/>
  <c r="CB273" s="1"/>
  <c r="AK273"/>
  <c r="BI273" s="1"/>
  <c r="AJ273"/>
  <c r="BZ273" s="1"/>
  <c r="AI273"/>
  <c r="BY273" s="1"/>
  <c r="AH273"/>
  <c r="CP273" s="1"/>
  <c r="AG273"/>
  <c r="BW273" s="1"/>
  <c r="AF273"/>
  <c r="BD273" s="1"/>
  <c r="AE273"/>
  <c r="CM273" s="1"/>
  <c r="AD273"/>
  <c r="BT273" s="1"/>
  <c r="AC273"/>
  <c r="BA273" s="1"/>
  <c r="AB273"/>
  <c r="BR273" s="1"/>
  <c r="AA273"/>
  <c r="AX273" s="1"/>
  <c r="X273"/>
  <c r="N273"/>
  <c r="Y273" s="1"/>
  <c r="CY272"/>
  <c r="CX272"/>
  <c r="CW272"/>
  <c r="CU272"/>
  <c r="CT272"/>
  <c r="CS272"/>
  <c r="CR272"/>
  <c r="CQ272"/>
  <c r="CO272"/>
  <c r="CN272"/>
  <c r="CL272"/>
  <c r="CK272"/>
  <c r="CJ272"/>
  <c r="CI272"/>
  <c r="CH272"/>
  <c r="CD272"/>
  <c r="CC272"/>
  <c r="CA272"/>
  <c r="BX272"/>
  <c r="BV272"/>
  <c r="BU272"/>
  <c r="BS272"/>
  <c r="BP272"/>
  <c r="BO272"/>
  <c r="BN272"/>
  <c r="BM272"/>
  <c r="BL272"/>
  <c r="BJ272"/>
  <c r="BH272"/>
  <c r="BG272"/>
  <c r="BF272"/>
  <c r="BE272"/>
  <c r="BC272"/>
  <c r="BB272"/>
  <c r="AZ272"/>
  <c r="AY272"/>
  <c r="AR272"/>
  <c r="CZ272" s="1"/>
  <c r="AQ272"/>
  <c r="CG272" s="1"/>
  <c r="AP272"/>
  <c r="CF272" s="1"/>
  <c r="AO272"/>
  <c r="CE272" s="1"/>
  <c r="AN272"/>
  <c r="CV272" s="1"/>
  <c r="AM272"/>
  <c r="BK272" s="1"/>
  <c r="AL272"/>
  <c r="CB272" s="1"/>
  <c r="AK272"/>
  <c r="BI272" s="1"/>
  <c r="AJ272"/>
  <c r="BZ272" s="1"/>
  <c r="AI272"/>
  <c r="BY272" s="1"/>
  <c r="AH272"/>
  <c r="CP272" s="1"/>
  <c r="AG272"/>
  <c r="BW272" s="1"/>
  <c r="AF272"/>
  <c r="BD272" s="1"/>
  <c r="AE272"/>
  <c r="CM272" s="1"/>
  <c r="AD272"/>
  <c r="BT272" s="1"/>
  <c r="AC272"/>
  <c r="BA272" s="1"/>
  <c r="AB272"/>
  <c r="BR272" s="1"/>
  <c r="AA272"/>
  <c r="AX272" s="1"/>
  <c r="X272"/>
  <c r="N272"/>
  <c r="Y272" s="1"/>
  <c r="CY271"/>
  <c r="CX271"/>
  <c r="CW271"/>
  <c r="CU271"/>
  <c r="CT271"/>
  <c r="CS271"/>
  <c r="CR271"/>
  <c r="CQ271"/>
  <c r="CO271"/>
  <c r="CN271"/>
  <c r="CL271"/>
  <c r="CK271"/>
  <c r="CJ271"/>
  <c r="CI271"/>
  <c r="CH271"/>
  <c r="CD271"/>
  <c r="CC271"/>
  <c r="CA271"/>
  <c r="BX271"/>
  <c r="BV271"/>
  <c r="BU271"/>
  <c r="BS271"/>
  <c r="BP271"/>
  <c r="BO271"/>
  <c r="BN271"/>
  <c r="BM271"/>
  <c r="BL271"/>
  <c r="BJ271"/>
  <c r="BH271"/>
  <c r="BG271"/>
  <c r="BF271"/>
  <c r="BE271"/>
  <c r="BC271"/>
  <c r="BB271"/>
  <c r="AZ271"/>
  <c r="AY271"/>
  <c r="AR271"/>
  <c r="CZ271" s="1"/>
  <c r="AQ271"/>
  <c r="CG271" s="1"/>
  <c r="AP271"/>
  <c r="CF271" s="1"/>
  <c r="AO271"/>
  <c r="CE271" s="1"/>
  <c r="AN271"/>
  <c r="CV271" s="1"/>
  <c r="AM271"/>
  <c r="BK271" s="1"/>
  <c r="AL271"/>
  <c r="CB271" s="1"/>
  <c r="AK271"/>
  <c r="BI271" s="1"/>
  <c r="AJ271"/>
  <c r="BZ271" s="1"/>
  <c r="AI271"/>
  <c r="BY271" s="1"/>
  <c r="AH271"/>
  <c r="CP271" s="1"/>
  <c r="AG271"/>
  <c r="BW271" s="1"/>
  <c r="AF271"/>
  <c r="BD271" s="1"/>
  <c r="AE271"/>
  <c r="CM271" s="1"/>
  <c r="AD271"/>
  <c r="BT271" s="1"/>
  <c r="AC271"/>
  <c r="BA271" s="1"/>
  <c r="AB271"/>
  <c r="BR271" s="1"/>
  <c r="AA271"/>
  <c r="AX271" s="1"/>
  <c r="AX275" s="1"/>
  <c r="X271"/>
  <c r="N271"/>
  <c r="Y271" s="1"/>
  <c r="X275" s="1"/>
  <c r="W269"/>
  <c r="V269"/>
  <c r="U269"/>
  <c r="T269"/>
  <c r="S269"/>
  <c r="R269"/>
  <c r="Q269"/>
  <c r="P269"/>
  <c r="O269"/>
  <c r="M269"/>
  <c r="L269"/>
  <c r="K269"/>
  <c r="J269"/>
  <c r="I269"/>
  <c r="H269"/>
  <c r="G269"/>
  <c r="F269"/>
  <c r="E269"/>
  <c r="Y268"/>
  <c r="X268"/>
  <c r="W268"/>
  <c r="V268"/>
  <c r="U268"/>
  <c r="T268"/>
  <c r="S268"/>
  <c r="R268"/>
  <c r="Q268"/>
  <c r="P268"/>
  <c r="O268"/>
  <c r="N268"/>
  <c r="M268"/>
  <c r="L268"/>
  <c r="K268"/>
  <c r="J268"/>
  <c r="I268"/>
  <c r="H268"/>
  <c r="G268"/>
  <c r="F268"/>
  <c r="E268"/>
  <c r="CY263"/>
  <c r="CX263"/>
  <c r="CW263"/>
  <c r="CU263"/>
  <c r="CT263"/>
  <c r="CS263"/>
  <c r="CR263"/>
  <c r="CQ263"/>
  <c r="CO263"/>
  <c r="CN263"/>
  <c r="CL263"/>
  <c r="CK263"/>
  <c r="CJ263"/>
  <c r="CI263"/>
  <c r="CH263"/>
  <c r="CD263"/>
  <c r="CC263"/>
  <c r="CA263"/>
  <c r="BX263"/>
  <c r="BV263"/>
  <c r="BU263"/>
  <c r="BS263"/>
  <c r="BP263"/>
  <c r="BO263"/>
  <c r="BN263"/>
  <c r="BM263"/>
  <c r="BL263"/>
  <c r="BJ263"/>
  <c r="BH263"/>
  <c r="BG263"/>
  <c r="BF263"/>
  <c r="BE263"/>
  <c r="BC263"/>
  <c r="BB263"/>
  <c r="AZ263"/>
  <c r="AY263"/>
  <c r="AR263"/>
  <c r="CZ263" s="1"/>
  <c r="AQ263"/>
  <c r="CG263" s="1"/>
  <c r="AP263"/>
  <c r="CF263" s="1"/>
  <c r="AO263"/>
  <c r="CE263" s="1"/>
  <c r="AN263"/>
  <c r="CV263" s="1"/>
  <c r="AM263"/>
  <c r="BK263" s="1"/>
  <c r="AL263"/>
  <c r="CB263" s="1"/>
  <c r="AK263"/>
  <c r="BI263" s="1"/>
  <c r="AJ263"/>
  <c r="BZ263" s="1"/>
  <c r="AI263"/>
  <c r="BY263" s="1"/>
  <c r="AH263"/>
  <c r="CP263" s="1"/>
  <c r="AG263"/>
  <c r="BW263" s="1"/>
  <c r="AF263"/>
  <c r="BD263" s="1"/>
  <c r="AE263"/>
  <c r="CM263" s="1"/>
  <c r="AD263"/>
  <c r="BT263" s="1"/>
  <c r="AC263"/>
  <c r="BA263" s="1"/>
  <c r="AB263"/>
  <c r="BR263" s="1"/>
  <c r="AA263"/>
  <c r="AX263" s="1"/>
  <c r="X263"/>
  <c r="N263"/>
  <c r="Y263" s="1"/>
  <c r="CY262"/>
  <c r="CX262"/>
  <c r="CW262"/>
  <c r="CU262"/>
  <c r="CT262"/>
  <c r="CS262"/>
  <c r="CR262"/>
  <c r="CQ262"/>
  <c r="CO262"/>
  <c r="CN262"/>
  <c r="CL262"/>
  <c r="CK262"/>
  <c r="CJ262"/>
  <c r="CI262"/>
  <c r="CH262"/>
  <c r="CD262"/>
  <c r="CC262"/>
  <c r="CA262"/>
  <c r="BX262"/>
  <c r="BV262"/>
  <c r="BU262"/>
  <c r="BS262"/>
  <c r="BP262"/>
  <c r="BO262"/>
  <c r="BN262"/>
  <c r="BM262"/>
  <c r="BL262"/>
  <c r="BJ262"/>
  <c r="BH262"/>
  <c r="BG262"/>
  <c r="BF262"/>
  <c r="BE262"/>
  <c r="BC262"/>
  <c r="BB262"/>
  <c r="AZ262"/>
  <c r="AY262"/>
  <c r="AR262"/>
  <c r="CZ262" s="1"/>
  <c r="AQ262"/>
  <c r="CG262" s="1"/>
  <c r="AP262"/>
  <c r="CF262" s="1"/>
  <c r="AO262"/>
  <c r="CE262" s="1"/>
  <c r="AN262"/>
  <c r="CV262" s="1"/>
  <c r="AM262"/>
  <c r="BK262" s="1"/>
  <c r="AL262"/>
  <c r="CB262" s="1"/>
  <c r="AK262"/>
  <c r="BI262" s="1"/>
  <c r="AJ262"/>
  <c r="BZ262" s="1"/>
  <c r="AI262"/>
  <c r="BY262" s="1"/>
  <c r="AH262"/>
  <c r="CP262" s="1"/>
  <c r="AG262"/>
  <c r="BW262" s="1"/>
  <c r="AF262"/>
  <c r="BD262" s="1"/>
  <c r="AE262"/>
  <c r="CM262" s="1"/>
  <c r="AD262"/>
  <c r="BT262" s="1"/>
  <c r="AC262"/>
  <c r="BA262" s="1"/>
  <c r="AB262"/>
  <c r="BR262" s="1"/>
  <c r="AA262"/>
  <c r="AX262" s="1"/>
  <c r="X262"/>
  <c r="N262"/>
  <c r="Y262" s="1"/>
  <c r="CY261"/>
  <c r="CX261"/>
  <c r="CW261"/>
  <c r="CU261"/>
  <c r="CT261"/>
  <c r="CS261"/>
  <c r="CR261"/>
  <c r="CQ261"/>
  <c r="CO261"/>
  <c r="CN261"/>
  <c r="CL261"/>
  <c r="CK261"/>
  <c r="CJ261"/>
  <c r="CI261"/>
  <c r="CH261"/>
  <c r="CD261"/>
  <c r="CC261"/>
  <c r="CA261"/>
  <c r="BX261"/>
  <c r="BV261"/>
  <c r="BU261"/>
  <c r="BS261"/>
  <c r="BP261"/>
  <c r="BO261"/>
  <c r="BN261"/>
  <c r="BM261"/>
  <c r="BL261"/>
  <c r="BJ261"/>
  <c r="BH261"/>
  <c r="BG261"/>
  <c r="BF261"/>
  <c r="BE261"/>
  <c r="BC261"/>
  <c r="BB261"/>
  <c r="AZ261"/>
  <c r="AY261"/>
  <c r="AR261"/>
  <c r="CZ261" s="1"/>
  <c r="AQ261"/>
  <c r="CG261" s="1"/>
  <c r="AP261"/>
  <c r="CF261" s="1"/>
  <c r="AO261"/>
  <c r="CE261" s="1"/>
  <c r="AN261"/>
  <c r="CV261" s="1"/>
  <c r="AM261"/>
  <c r="BK261" s="1"/>
  <c r="AL261"/>
  <c r="CB261" s="1"/>
  <c r="AK261"/>
  <c r="BI261" s="1"/>
  <c r="AJ261"/>
  <c r="BZ261" s="1"/>
  <c r="AI261"/>
  <c r="BY261" s="1"/>
  <c r="AH261"/>
  <c r="CP261" s="1"/>
  <c r="AG261"/>
  <c r="BW261" s="1"/>
  <c r="AF261"/>
  <c r="BD261" s="1"/>
  <c r="AE261"/>
  <c r="CM261" s="1"/>
  <c r="AD261"/>
  <c r="BT261" s="1"/>
  <c r="AC261"/>
  <c r="BA261" s="1"/>
  <c r="AB261"/>
  <c r="BR261" s="1"/>
  <c r="AA261"/>
  <c r="AX261" s="1"/>
  <c r="X261"/>
  <c r="N261"/>
  <c r="Y261" s="1"/>
  <c r="CY260"/>
  <c r="CX260"/>
  <c r="CW260"/>
  <c r="CU260"/>
  <c r="CT260"/>
  <c r="CS260"/>
  <c r="CR260"/>
  <c r="CQ260"/>
  <c r="CO260"/>
  <c r="CN260"/>
  <c r="CL260"/>
  <c r="CK260"/>
  <c r="CJ260"/>
  <c r="CI260"/>
  <c r="CH260"/>
  <c r="CD260"/>
  <c r="CC260"/>
  <c r="CA260"/>
  <c r="BX260"/>
  <c r="BV260"/>
  <c r="BU260"/>
  <c r="BS260"/>
  <c r="BP260"/>
  <c r="BO260"/>
  <c r="BN260"/>
  <c r="BM260"/>
  <c r="BL260"/>
  <c r="BJ260"/>
  <c r="BH260"/>
  <c r="BG260"/>
  <c r="BF260"/>
  <c r="BE260"/>
  <c r="BC260"/>
  <c r="BB260"/>
  <c r="AZ260"/>
  <c r="AY260"/>
  <c r="AR260"/>
  <c r="CZ260" s="1"/>
  <c r="AQ260"/>
  <c r="CG260" s="1"/>
  <c r="AP260"/>
  <c r="CF260" s="1"/>
  <c r="AO260"/>
  <c r="CE260" s="1"/>
  <c r="AN260"/>
  <c r="CV260" s="1"/>
  <c r="AM260"/>
  <c r="BK260" s="1"/>
  <c r="AL260"/>
  <c r="CB260" s="1"/>
  <c r="AK260"/>
  <c r="BI260" s="1"/>
  <c r="AJ260"/>
  <c r="BZ260" s="1"/>
  <c r="AI260"/>
  <c r="BY260" s="1"/>
  <c r="AH260"/>
  <c r="CP260" s="1"/>
  <c r="AG260"/>
  <c r="BW260" s="1"/>
  <c r="AF260"/>
  <c r="BD260" s="1"/>
  <c r="AE260"/>
  <c r="CM260" s="1"/>
  <c r="AD260"/>
  <c r="BT260" s="1"/>
  <c r="AC260"/>
  <c r="BA260" s="1"/>
  <c r="AB260"/>
  <c r="BR260" s="1"/>
  <c r="AA260"/>
  <c r="AX260" s="1"/>
  <c r="AX264" s="1"/>
  <c r="X260"/>
  <c r="N260"/>
  <c r="Y260" s="1"/>
  <c r="X264" s="1"/>
  <c r="W258"/>
  <c r="V258"/>
  <c r="U258"/>
  <c r="T258"/>
  <c r="S258"/>
  <c r="R258"/>
  <c r="Q258"/>
  <c r="P258"/>
  <c r="O258"/>
  <c r="M258"/>
  <c r="L258"/>
  <c r="K258"/>
  <c r="J258"/>
  <c r="I258"/>
  <c r="H258"/>
  <c r="G258"/>
  <c r="F258"/>
  <c r="E258"/>
  <c r="Y257"/>
  <c r="X257"/>
  <c r="W257"/>
  <c r="V257"/>
  <c r="U257"/>
  <c r="T257"/>
  <c r="S257"/>
  <c r="R257"/>
  <c r="Q257"/>
  <c r="P257"/>
  <c r="O257"/>
  <c r="N257"/>
  <c r="M257"/>
  <c r="L257"/>
  <c r="K257"/>
  <c r="J257"/>
  <c r="I257"/>
  <c r="H257"/>
  <c r="G257"/>
  <c r="F257"/>
  <c r="E257"/>
  <c r="CY252"/>
  <c r="CX252"/>
  <c r="CW252"/>
  <c r="CU252"/>
  <c r="CT252"/>
  <c r="CS252"/>
  <c r="CR252"/>
  <c r="CQ252"/>
  <c r="CO252"/>
  <c r="CN252"/>
  <c r="CL252"/>
  <c r="CK252"/>
  <c r="CJ252"/>
  <c r="CI252"/>
  <c r="CH252"/>
  <c r="CD252"/>
  <c r="CC252"/>
  <c r="CA252"/>
  <c r="BX252"/>
  <c r="BV252"/>
  <c r="BU252"/>
  <c r="BS252"/>
  <c r="BP252"/>
  <c r="BO252"/>
  <c r="BN252"/>
  <c r="BM252"/>
  <c r="BL252"/>
  <c r="BJ252"/>
  <c r="BH252"/>
  <c r="BG252"/>
  <c r="BF252"/>
  <c r="BE252"/>
  <c r="BC252"/>
  <c r="BB252"/>
  <c r="AZ252"/>
  <c r="AY252"/>
  <c r="AR252"/>
  <c r="CZ252" s="1"/>
  <c r="AQ252"/>
  <c r="CG252" s="1"/>
  <c r="AP252"/>
  <c r="CF252" s="1"/>
  <c r="AO252"/>
  <c r="CE252" s="1"/>
  <c r="AN252"/>
  <c r="CV252" s="1"/>
  <c r="AM252"/>
  <c r="BK252" s="1"/>
  <c r="AL252"/>
  <c r="CB252" s="1"/>
  <c r="AK252"/>
  <c r="BI252" s="1"/>
  <c r="AJ252"/>
  <c r="BZ252" s="1"/>
  <c r="AI252"/>
  <c r="BY252" s="1"/>
  <c r="AH252"/>
  <c r="CP252" s="1"/>
  <c r="AG252"/>
  <c r="BW252" s="1"/>
  <c r="AF252"/>
  <c r="BD252" s="1"/>
  <c r="AE252"/>
  <c r="CM252" s="1"/>
  <c r="AD252"/>
  <c r="BT252" s="1"/>
  <c r="AC252"/>
  <c r="BA252" s="1"/>
  <c r="AB252"/>
  <c r="BR252" s="1"/>
  <c r="AA252"/>
  <c r="AX252" s="1"/>
  <c r="X252"/>
  <c r="N252"/>
  <c r="Y252" s="1"/>
  <c r="CY251"/>
  <c r="CX251"/>
  <c r="CW251"/>
  <c r="CU251"/>
  <c r="CT251"/>
  <c r="CS251"/>
  <c r="CR251"/>
  <c r="CQ251"/>
  <c r="CO251"/>
  <c r="CN251"/>
  <c r="CL251"/>
  <c r="CK251"/>
  <c r="CJ251"/>
  <c r="CI251"/>
  <c r="CH251"/>
  <c r="CD251"/>
  <c r="CC251"/>
  <c r="CA251"/>
  <c r="BX251"/>
  <c r="BV251"/>
  <c r="BU251"/>
  <c r="BS251"/>
  <c r="BP251"/>
  <c r="BO251"/>
  <c r="BN251"/>
  <c r="BM251"/>
  <c r="BL251"/>
  <c r="BJ251"/>
  <c r="BH251"/>
  <c r="BG251"/>
  <c r="BF251"/>
  <c r="BE251"/>
  <c r="BC251"/>
  <c r="BB251"/>
  <c r="AZ251"/>
  <c r="AY251"/>
  <c r="AR251"/>
  <c r="CZ251" s="1"/>
  <c r="AQ251"/>
  <c r="CG251" s="1"/>
  <c r="AP251"/>
  <c r="CF251" s="1"/>
  <c r="AO251"/>
  <c r="CE251" s="1"/>
  <c r="AN251"/>
  <c r="CV251" s="1"/>
  <c r="AM251"/>
  <c r="BK251" s="1"/>
  <c r="AL251"/>
  <c r="CB251" s="1"/>
  <c r="AK251"/>
  <c r="BI251" s="1"/>
  <c r="AJ251"/>
  <c r="BZ251" s="1"/>
  <c r="AI251"/>
  <c r="BY251" s="1"/>
  <c r="AH251"/>
  <c r="CP251" s="1"/>
  <c r="AG251"/>
  <c r="BW251" s="1"/>
  <c r="AF251"/>
  <c r="BD251" s="1"/>
  <c r="AE251"/>
  <c r="CM251" s="1"/>
  <c r="AD251"/>
  <c r="BT251" s="1"/>
  <c r="AC251"/>
  <c r="BA251" s="1"/>
  <c r="AB251"/>
  <c r="BR251" s="1"/>
  <c r="AA251"/>
  <c r="AX251" s="1"/>
  <c r="X251"/>
  <c r="N251"/>
  <c r="Y251" s="1"/>
  <c r="CY250"/>
  <c r="CX250"/>
  <c r="CW250"/>
  <c r="CU250"/>
  <c r="CT250"/>
  <c r="CS250"/>
  <c r="CR250"/>
  <c r="CQ250"/>
  <c r="CO250"/>
  <c r="CN250"/>
  <c r="CL250"/>
  <c r="CK250"/>
  <c r="CJ250"/>
  <c r="CI250"/>
  <c r="CH250"/>
  <c r="CD250"/>
  <c r="CC250"/>
  <c r="CA250"/>
  <c r="BX250"/>
  <c r="BV250"/>
  <c r="BU250"/>
  <c r="BS250"/>
  <c r="BP250"/>
  <c r="BO250"/>
  <c r="BN250"/>
  <c r="BM250"/>
  <c r="BL250"/>
  <c r="BJ250"/>
  <c r="BH250"/>
  <c r="BG250"/>
  <c r="BF250"/>
  <c r="BE250"/>
  <c r="BC250"/>
  <c r="BB250"/>
  <c r="AZ250"/>
  <c r="AY250"/>
  <c r="AR250"/>
  <c r="CZ250" s="1"/>
  <c r="AQ250"/>
  <c r="CG250" s="1"/>
  <c r="AP250"/>
  <c r="CF250" s="1"/>
  <c r="AO250"/>
  <c r="CE250" s="1"/>
  <c r="AN250"/>
  <c r="CV250" s="1"/>
  <c r="AM250"/>
  <c r="BK250" s="1"/>
  <c r="AL250"/>
  <c r="CB250" s="1"/>
  <c r="AK250"/>
  <c r="BI250" s="1"/>
  <c r="AJ250"/>
  <c r="BZ250" s="1"/>
  <c r="AI250"/>
  <c r="BY250" s="1"/>
  <c r="AH250"/>
  <c r="CP250" s="1"/>
  <c r="AG250"/>
  <c r="BW250" s="1"/>
  <c r="AF250"/>
  <c r="BD250" s="1"/>
  <c r="AE250"/>
  <c r="CM250" s="1"/>
  <c r="AD250"/>
  <c r="BT250" s="1"/>
  <c r="AC250"/>
  <c r="BA250" s="1"/>
  <c r="AB250"/>
  <c r="BR250" s="1"/>
  <c r="AA250"/>
  <c r="AX250" s="1"/>
  <c r="X250"/>
  <c r="N250"/>
  <c r="Y250" s="1"/>
  <c r="CY249"/>
  <c r="CX249"/>
  <c r="CW249"/>
  <c r="CU249"/>
  <c r="CT249"/>
  <c r="CS249"/>
  <c r="CR249"/>
  <c r="CQ249"/>
  <c r="CO249"/>
  <c r="CN249"/>
  <c r="CL249"/>
  <c r="CK249"/>
  <c r="CJ249"/>
  <c r="CI249"/>
  <c r="CH249"/>
  <c r="CD249"/>
  <c r="CC249"/>
  <c r="CA249"/>
  <c r="BX249"/>
  <c r="BV249"/>
  <c r="BU249"/>
  <c r="BS249"/>
  <c r="BP249"/>
  <c r="BO249"/>
  <c r="BN249"/>
  <c r="BM249"/>
  <c r="BL249"/>
  <c r="BJ249"/>
  <c r="BH249"/>
  <c r="BG249"/>
  <c r="BF249"/>
  <c r="BE249"/>
  <c r="BC249"/>
  <c r="BB249"/>
  <c r="AZ249"/>
  <c r="AY249"/>
  <c r="AR249"/>
  <c r="CZ249" s="1"/>
  <c r="AQ249"/>
  <c r="CG249" s="1"/>
  <c r="AP249"/>
  <c r="CF249" s="1"/>
  <c r="AO249"/>
  <c r="CE249" s="1"/>
  <c r="AN249"/>
  <c r="CV249" s="1"/>
  <c r="AM249"/>
  <c r="BK249" s="1"/>
  <c r="AL249"/>
  <c r="CB249" s="1"/>
  <c r="AK249"/>
  <c r="BI249" s="1"/>
  <c r="AJ249"/>
  <c r="BZ249" s="1"/>
  <c r="AI249"/>
  <c r="BY249" s="1"/>
  <c r="AH249"/>
  <c r="CP249" s="1"/>
  <c r="AG249"/>
  <c r="BW249" s="1"/>
  <c r="AF249"/>
  <c r="BD249" s="1"/>
  <c r="AE249"/>
  <c r="CM249" s="1"/>
  <c r="AD249"/>
  <c r="BT249" s="1"/>
  <c r="AC249"/>
  <c r="BA249" s="1"/>
  <c r="AB249"/>
  <c r="BR249" s="1"/>
  <c r="AA249"/>
  <c r="AX249" s="1"/>
  <c r="AX253" s="1"/>
  <c r="X249"/>
  <c r="N249"/>
  <c r="Y249" s="1"/>
  <c r="X253" s="1"/>
  <c r="W247"/>
  <c r="V247"/>
  <c r="U247"/>
  <c r="T247"/>
  <c r="S247"/>
  <c r="R247"/>
  <c r="Q247"/>
  <c r="P247"/>
  <c r="O247"/>
  <c r="M247"/>
  <c r="L247"/>
  <c r="K247"/>
  <c r="J247"/>
  <c r="I247"/>
  <c r="H247"/>
  <c r="G247"/>
  <c r="F247"/>
  <c r="E247"/>
  <c r="Y246"/>
  <c r="X246"/>
  <c r="W246"/>
  <c r="V246"/>
  <c r="U246"/>
  <c r="T246"/>
  <c r="S246"/>
  <c r="R246"/>
  <c r="Q246"/>
  <c r="P246"/>
  <c r="O246"/>
  <c r="N246"/>
  <c r="M246"/>
  <c r="L246"/>
  <c r="K246"/>
  <c r="J246"/>
  <c r="I246"/>
  <c r="H246"/>
  <c r="G246"/>
  <c r="F246"/>
  <c r="E246"/>
  <c r="CY241"/>
  <c r="CX241"/>
  <c r="CW241"/>
  <c r="CU241"/>
  <c r="CT241"/>
  <c r="CS241"/>
  <c r="CR241"/>
  <c r="CQ241"/>
  <c r="CO241"/>
  <c r="CN241"/>
  <c r="CL241"/>
  <c r="CK241"/>
  <c r="CJ241"/>
  <c r="CI241"/>
  <c r="CH241"/>
  <c r="CD241"/>
  <c r="CC241"/>
  <c r="CA241"/>
  <c r="BX241"/>
  <c r="BV241"/>
  <c r="BU241"/>
  <c r="BS241"/>
  <c r="BP241"/>
  <c r="BO241"/>
  <c r="BN241"/>
  <c r="BM241"/>
  <c r="BL241"/>
  <c r="BJ241"/>
  <c r="BH241"/>
  <c r="BG241"/>
  <c r="BF241"/>
  <c r="BE241"/>
  <c r="BC241"/>
  <c r="BB241"/>
  <c r="AZ241"/>
  <c r="AY241"/>
  <c r="AR241"/>
  <c r="CZ241" s="1"/>
  <c r="AQ241"/>
  <c r="CG241" s="1"/>
  <c r="AP241"/>
  <c r="CF241" s="1"/>
  <c r="AO241"/>
  <c r="CE241" s="1"/>
  <c r="AN241"/>
  <c r="CV241" s="1"/>
  <c r="AM241"/>
  <c r="BK241" s="1"/>
  <c r="AL241"/>
  <c r="CB241" s="1"/>
  <c r="AK241"/>
  <c r="BI241" s="1"/>
  <c r="AJ241"/>
  <c r="BZ241" s="1"/>
  <c r="AI241"/>
  <c r="BY241" s="1"/>
  <c r="AH241"/>
  <c r="CP241" s="1"/>
  <c r="AG241"/>
  <c r="BW241" s="1"/>
  <c r="AF241"/>
  <c r="BD241" s="1"/>
  <c r="AE241"/>
  <c r="CM241" s="1"/>
  <c r="AD241"/>
  <c r="BT241" s="1"/>
  <c r="AC241"/>
  <c r="BA241" s="1"/>
  <c r="AB241"/>
  <c r="BR241" s="1"/>
  <c r="AA241"/>
  <c r="BQ241" s="1"/>
  <c r="DB241" s="1"/>
  <c r="X241"/>
  <c r="N241"/>
  <c r="Y241" s="1"/>
  <c r="CY240"/>
  <c r="CX240"/>
  <c r="CW240"/>
  <c r="CU240"/>
  <c r="CT240"/>
  <c r="CS240"/>
  <c r="CR240"/>
  <c r="CQ240"/>
  <c r="CO240"/>
  <c r="CN240"/>
  <c r="CL240"/>
  <c r="CK240"/>
  <c r="CJ240"/>
  <c r="CI240"/>
  <c r="CH240"/>
  <c r="CD240"/>
  <c r="CC240"/>
  <c r="CA240"/>
  <c r="BX240"/>
  <c r="BV240"/>
  <c r="BU240"/>
  <c r="BS240"/>
  <c r="BP240"/>
  <c r="BO240"/>
  <c r="BN240"/>
  <c r="BM240"/>
  <c r="BL240"/>
  <c r="BJ240"/>
  <c r="BH240"/>
  <c r="BG240"/>
  <c r="BF240"/>
  <c r="BE240"/>
  <c r="BC240"/>
  <c r="BB240"/>
  <c r="AZ240"/>
  <c r="AY240"/>
  <c r="AR240"/>
  <c r="CZ240" s="1"/>
  <c r="AQ240"/>
  <c r="CG240" s="1"/>
  <c r="AP240"/>
  <c r="CF240" s="1"/>
  <c r="AO240"/>
  <c r="CE240" s="1"/>
  <c r="AN240"/>
  <c r="CV240" s="1"/>
  <c r="AM240"/>
  <c r="BK240" s="1"/>
  <c r="AL240"/>
  <c r="CB240" s="1"/>
  <c r="AK240"/>
  <c r="BI240" s="1"/>
  <c r="AJ240"/>
  <c r="BZ240" s="1"/>
  <c r="AI240"/>
  <c r="BY240" s="1"/>
  <c r="AH240"/>
  <c r="CP240" s="1"/>
  <c r="AG240"/>
  <c r="BW240" s="1"/>
  <c r="AF240"/>
  <c r="BD240" s="1"/>
  <c r="AE240"/>
  <c r="CM240" s="1"/>
  <c r="AD240"/>
  <c r="BT240" s="1"/>
  <c r="AC240"/>
  <c r="BA240" s="1"/>
  <c r="AB240"/>
  <c r="BR240" s="1"/>
  <c r="AA240"/>
  <c r="BQ240" s="1"/>
  <c r="DB240" s="1"/>
  <c r="X240"/>
  <c r="N240"/>
  <c r="Y240" s="1"/>
  <c r="CY239"/>
  <c r="CX239"/>
  <c r="CW239"/>
  <c r="CU239"/>
  <c r="CT239"/>
  <c r="CS239"/>
  <c r="CR239"/>
  <c r="CQ239"/>
  <c r="CO239"/>
  <c r="CN239"/>
  <c r="CL239"/>
  <c r="CK239"/>
  <c r="CJ239"/>
  <c r="CI239"/>
  <c r="CH239"/>
  <c r="CD239"/>
  <c r="CC239"/>
  <c r="CA239"/>
  <c r="BX239"/>
  <c r="BV239"/>
  <c r="BU239"/>
  <c r="BS239"/>
  <c r="BP239"/>
  <c r="BO239"/>
  <c r="BN239"/>
  <c r="BM239"/>
  <c r="BL239"/>
  <c r="BJ239"/>
  <c r="BH239"/>
  <c r="BG239"/>
  <c r="BF239"/>
  <c r="BE239"/>
  <c r="BC239"/>
  <c r="BB239"/>
  <c r="AZ239"/>
  <c r="AY239"/>
  <c r="AR239"/>
  <c r="CZ239" s="1"/>
  <c r="AQ239"/>
  <c r="CG239" s="1"/>
  <c r="AP239"/>
  <c r="CF239" s="1"/>
  <c r="AO239"/>
  <c r="CE239" s="1"/>
  <c r="AN239"/>
  <c r="CV239" s="1"/>
  <c r="AM239"/>
  <c r="BK239" s="1"/>
  <c r="AL239"/>
  <c r="CB239" s="1"/>
  <c r="AK239"/>
  <c r="BI239" s="1"/>
  <c r="AJ239"/>
  <c r="BZ239" s="1"/>
  <c r="AI239"/>
  <c r="BY239" s="1"/>
  <c r="AH239"/>
  <c r="CP239" s="1"/>
  <c r="AG239"/>
  <c r="BW239" s="1"/>
  <c r="AF239"/>
  <c r="BD239" s="1"/>
  <c r="AE239"/>
  <c r="CM239" s="1"/>
  <c r="AD239"/>
  <c r="BT239" s="1"/>
  <c r="AC239"/>
  <c r="BA239" s="1"/>
  <c r="AB239"/>
  <c r="BR239" s="1"/>
  <c r="AA239"/>
  <c r="BQ239" s="1"/>
  <c r="DB239" s="1"/>
  <c r="X239"/>
  <c r="N239"/>
  <c r="Y239" s="1"/>
  <c r="CY238"/>
  <c r="CX238"/>
  <c r="CW238"/>
  <c r="CU238"/>
  <c r="CT238"/>
  <c r="CS238"/>
  <c r="CR238"/>
  <c r="CQ238"/>
  <c r="CO238"/>
  <c r="CN238"/>
  <c r="CL238"/>
  <c r="CK238"/>
  <c r="CJ238"/>
  <c r="CI238"/>
  <c r="CH238"/>
  <c r="CD238"/>
  <c r="CC238"/>
  <c r="CA238"/>
  <c r="BX238"/>
  <c r="BV238"/>
  <c r="BU238"/>
  <c r="BS238"/>
  <c r="BP238"/>
  <c r="BO238"/>
  <c r="BN238"/>
  <c r="BM238"/>
  <c r="BL238"/>
  <c r="BJ238"/>
  <c r="BH238"/>
  <c r="BG238"/>
  <c r="BF238"/>
  <c r="BE238"/>
  <c r="BC238"/>
  <c r="BB238"/>
  <c r="AZ238"/>
  <c r="AY238"/>
  <c r="AR238"/>
  <c r="CZ238" s="1"/>
  <c r="AQ238"/>
  <c r="CG238" s="1"/>
  <c r="AP238"/>
  <c r="CF238" s="1"/>
  <c r="AO238"/>
  <c r="CE238" s="1"/>
  <c r="AN238"/>
  <c r="CV238" s="1"/>
  <c r="AM238"/>
  <c r="BK238" s="1"/>
  <c r="AL238"/>
  <c r="CB238" s="1"/>
  <c r="AK238"/>
  <c r="BI238" s="1"/>
  <c r="AJ238"/>
  <c r="BZ238" s="1"/>
  <c r="AI238"/>
  <c r="BY238" s="1"/>
  <c r="AH238"/>
  <c r="CP238" s="1"/>
  <c r="AG238"/>
  <c r="BW238" s="1"/>
  <c r="AF238"/>
  <c r="BD238" s="1"/>
  <c r="AE238"/>
  <c r="CM238" s="1"/>
  <c r="AD238"/>
  <c r="BT238" s="1"/>
  <c r="AC238"/>
  <c r="BA238" s="1"/>
  <c r="AB238"/>
  <c r="BR238" s="1"/>
  <c r="AA238"/>
  <c r="BQ238" s="1"/>
  <c r="DB238" s="1"/>
  <c r="DB242" s="1"/>
  <c r="X238"/>
  <c r="N238"/>
  <c r="Y238" s="1"/>
  <c r="X242" s="1"/>
  <c r="W236"/>
  <c r="V236"/>
  <c r="U236"/>
  <c r="T236"/>
  <c r="S236"/>
  <c r="R236"/>
  <c r="Q236"/>
  <c r="P236"/>
  <c r="O236"/>
  <c r="M236"/>
  <c r="L236"/>
  <c r="K236"/>
  <c r="J236"/>
  <c r="I236"/>
  <c r="H236"/>
  <c r="G236"/>
  <c r="F236"/>
  <c r="E236"/>
  <c r="Y235"/>
  <c r="X235"/>
  <c r="W235"/>
  <c r="V235"/>
  <c r="U235"/>
  <c r="T235"/>
  <c r="S235"/>
  <c r="R235"/>
  <c r="Q235"/>
  <c r="P235"/>
  <c r="O235"/>
  <c r="N235"/>
  <c r="M235"/>
  <c r="L235"/>
  <c r="K235"/>
  <c r="J235"/>
  <c r="I235"/>
  <c r="H235"/>
  <c r="G235"/>
  <c r="F235"/>
  <c r="E235"/>
  <c r="CY230"/>
  <c r="CX230"/>
  <c r="CW230"/>
  <c r="CU230"/>
  <c r="CT230"/>
  <c r="CS230"/>
  <c r="CR230"/>
  <c r="CQ230"/>
  <c r="CO230"/>
  <c r="CN230"/>
  <c r="CL230"/>
  <c r="CK230"/>
  <c r="CJ230"/>
  <c r="CI230"/>
  <c r="CH230"/>
  <c r="CD230"/>
  <c r="CC230"/>
  <c r="CA230"/>
  <c r="BX230"/>
  <c r="BV230"/>
  <c r="BU230"/>
  <c r="BS230"/>
  <c r="BP230"/>
  <c r="BO230"/>
  <c r="BN230"/>
  <c r="BM230"/>
  <c r="BL230"/>
  <c r="BJ230"/>
  <c r="BH230"/>
  <c r="BG230"/>
  <c r="BF230"/>
  <c r="BE230"/>
  <c r="BC230"/>
  <c r="BB230"/>
  <c r="AZ230"/>
  <c r="AY230"/>
  <c r="AR230"/>
  <c r="CZ230" s="1"/>
  <c r="AQ230"/>
  <c r="CG230" s="1"/>
  <c r="AP230"/>
  <c r="CF230" s="1"/>
  <c r="AO230"/>
  <c r="CE230" s="1"/>
  <c r="AN230"/>
  <c r="CV230" s="1"/>
  <c r="AM230"/>
  <c r="BK230" s="1"/>
  <c r="AL230"/>
  <c r="CB230" s="1"/>
  <c r="AK230"/>
  <c r="BI230" s="1"/>
  <c r="AJ230"/>
  <c r="BZ230" s="1"/>
  <c r="AI230"/>
  <c r="BY230" s="1"/>
  <c r="AH230"/>
  <c r="CP230" s="1"/>
  <c r="AG230"/>
  <c r="BW230" s="1"/>
  <c r="AF230"/>
  <c r="BD230" s="1"/>
  <c r="AE230"/>
  <c r="CM230" s="1"/>
  <c r="AD230"/>
  <c r="BT230" s="1"/>
  <c r="AC230"/>
  <c r="BA230" s="1"/>
  <c r="AB230"/>
  <c r="BR230" s="1"/>
  <c r="AA230"/>
  <c r="BQ230" s="1"/>
  <c r="DB230" s="1"/>
  <c r="X230"/>
  <c r="N230"/>
  <c r="Y230" s="1"/>
  <c r="CY229"/>
  <c r="CX229"/>
  <c r="CW229"/>
  <c r="CU229"/>
  <c r="CT229"/>
  <c r="CS229"/>
  <c r="CR229"/>
  <c r="CQ229"/>
  <c r="CO229"/>
  <c r="CN229"/>
  <c r="CL229"/>
  <c r="CK229"/>
  <c r="CJ229"/>
  <c r="CI229"/>
  <c r="CH229"/>
  <c r="CD229"/>
  <c r="CC229"/>
  <c r="CA229"/>
  <c r="BX229"/>
  <c r="BV229"/>
  <c r="BU229"/>
  <c r="BS229"/>
  <c r="BP229"/>
  <c r="BO229"/>
  <c r="BN229"/>
  <c r="BM229"/>
  <c r="BL229"/>
  <c r="BJ229"/>
  <c r="BH229"/>
  <c r="BG229"/>
  <c r="BF229"/>
  <c r="BE229"/>
  <c r="BC229"/>
  <c r="BB229"/>
  <c r="AZ229"/>
  <c r="AY229"/>
  <c r="AR229"/>
  <c r="CZ229" s="1"/>
  <c r="AQ229"/>
  <c r="CG229" s="1"/>
  <c r="AP229"/>
  <c r="CF229" s="1"/>
  <c r="AO229"/>
  <c r="CE229" s="1"/>
  <c r="AN229"/>
  <c r="CV229" s="1"/>
  <c r="AM229"/>
  <c r="BK229" s="1"/>
  <c r="AL229"/>
  <c r="CB229" s="1"/>
  <c r="AK229"/>
  <c r="BI229" s="1"/>
  <c r="AJ229"/>
  <c r="BZ229" s="1"/>
  <c r="AI229"/>
  <c r="BY229" s="1"/>
  <c r="AH229"/>
  <c r="CP229" s="1"/>
  <c r="AG229"/>
  <c r="BW229" s="1"/>
  <c r="AF229"/>
  <c r="BD229" s="1"/>
  <c r="AE229"/>
  <c r="CM229" s="1"/>
  <c r="AD229"/>
  <c r="BT229" s="1"/>
  <c r="AC229"/>
  <c r="BA229" s="1"/>
  <c r="AB229"/>
  <c r="BR229" s="1"/>
  <c r="AA229"/>
  <c r="BQ229" s="1"/>
  <c r="DB229" s="1"/>
  <c r="X229"/>
  <c r="N229"/>
  <c r="Y229" s="1"/>
  <c r="CY228"/>
  <c r="CX228"/>
  <c r="CW228"/>
  <c r="CU228"/>
  <c r="CT228"/>
  <c r="CS228"/>
  <c r="CR228"/>
  <c r="CQ228"/>
  <c r="CO228"/>
  <c r="CN228"/>
  <c r="CL228"/>
  <c r="CK228"/>
  <c r="CJ228"/>
  <c r="CI228"/>
  <c r="CH228"/>
  <c r="CD228"/>
  <c r="CC228"/>
  <c r="CA228"/>
  <c r="BX228"/>
  <c r="BV228"/>
  <c r="BU228"/>
  <c r="BS228"/>
  <c r="BP228"/>
  <c r="BO228"/>
  <c r="BN228"/>
  <c r="BM228"/>
  <c r="BL228"/>
  <c r="BJ228"/>
  <c r="BH228"/>
  <c r="BG228"/>
  <c r="BF228"/>
  <c r="BE228"/>
  <c r="BC228"/>
  <c r="BB228"/>
  <c r="AZ228"/>
  <c r="AY228"/>
  <c r="AR228"/>
  <c r="CZ228" s="1"/>
  <c r="AQ228"/>
  <c r="CG228" s="1"/>
  <c r="AP228"/>
  <c r="CF228" s="1"/>
  <c r="AO228"/>
  <c r="CE228" s="1"/>
  <c r="AN228"/>
  <c r="CV228" s="1"/>
  <c r="AM228"/>
  <c r="BK228" s="1"/>
  <c r="AL228"/>
  <c r="CB228" s="1"/>
  <c r="AK228"/>
  <c r="BI228" s="1"/>
  <c r="AJ228"/>
  <c r="BZ228" s="1"/>
  <c r="AI228"/>
  <c r="BY228" s="1"/>
  <c r="AH228"/>
  <c r="CP228" s="1"/>
  <c r="AG228"/>
  <c r="BW228" s="1"/>
  <c r="AF228"/>
  <c r="BD228" s="1"/>
  <c r="AE228"/>
  <c r="CM228" s="1"/>
  <c r="AD228"/>
  <c r="BT228" s="1"/>
  <c r="AC228"/>
  <c r="BA228" s="1"/>
  <c r="AB228"/>
  <c r="BR228" s="1"/>
  <c r="AA228"/>
  <c r="BQ228" s="1"/>
  <c r="DB228" s="1"/>
  <c r="X228"/>
  <c r="N228"/>
  <c r="Y228" s="1"/>
  <c r="CY227"/>
  <c r="CX227"/>
  <c r="CW227"/>
  <c r="CU227"/>
  <c r="CT227"/>
  <c r="CS227"/>
  <c r="CR227"/>
  <c r="CQ227"/>
  <c r="CO227"/>
  <c r="CN227"/>
  <c r="CL227"/>
  <c r="CK227"/>
  <c r="CJ227"/>
  <c r="CI227"/>
  <c r="CH227"/>
  <c r="CD227"/>
  <c r="CC227"/>
  <c r="CA227"/>
  <c r="BX227"/>
  <c r="BV227"/>
  <c r="BU227"/>
  <c r="BS227"/>
  <c r="BP227"/>
  <c r="BO227"/>
  <c r="BN227"/>
  <c r="BM227"/>
  <c r="BL227"/>
  <c r="BJ227"/>
  <c r="BH227"/>
  <c r="BG227"/>
  <c r="BF227"/>
  <c r="BE227"/>
  <c r="BC227"/>
  <c r="BB227"/>
  <c r="AZ227"/>
  <c r="AY227"/>
  <c r="AR227"/>
  <c r="CZ227" s="1"/>
  <c r="AQ227"/>
  <c r="CG227" s="1"/>
  <c r="AP227"/>
  <c r="CF227" s="1"/>
  <c r="AO227"/>
  <c r="CE227" s="1"/>
  <c r="AN227"/>
  <c r="CV227" s="1"/>
  <c r="AM227"/>
  <c r="BK227" s="1"/>
  <c r="AL227"/>
  <c r="CB227" s="1"/>
  <c r="AK227"/>
  <c r="BI227" s="1"/>
  <c r="AJ227"/>
  <c r="BZ227" s="1"/>
  <c r="AI227"/>
  <c r="BY227" s="1"/>
  <c r="AH227"/>
  <c r="CP227" s="1"/>
  <c r="AG227"/>
  <c r="BW227" s="1"/>
  <c r="AF227"/>
  <c r="BD227" s="1"/>
  <c r="AE227"/>
  <c r="CM227" s="1"/>
  <c r="AD227"/>
  <c r="BT227" s="1"/>
  <c r="AC227"/>
  <c r="BA227" s="1"/>
  <c r="AB227"/>
  <c r="BR227" s="1"/>
  <c r="AA227"/>
  <c r="BQ227" s="1"/>
  <c r="DB227" s="1"/>
  <c r="DB231" s="1"/>
  <c r="X227"/>
  <c r="N227"/>
  <c r="Y227" s="1"/>
  <c r="X231" s="1"/>
  <c r="W225"/>
  <c r="V225"/>
  <c r="U225"/>
  <c r="T225"/>
  <c r="S225"/>
  <c r="R225"/>
  <c r="Q225"/>
  <c r="P225"/>
  <c r="O225"/>
  <c r="M225"/>
  <c r="L225"/>
  <c r="K225"/>
  <c r="J225"/>
  <c r="I225"/>
  <c r="H225"/>
  <c r="G225"/>
  <c r="F225"/>
  <c r="E225"/>
  <c r="Y224"/>
  <c r="X224"/>
  <c r="W224"/>
  <c r="V224"/>
  <c r="U224"/>
  <c r="T224"/>
  <c r="S224"/>
  <c r="R224"/>
  <c r="Q224"/>
  <c r="P224"/>
  <c r="O224"/>
  <c r="N224"/>
  <c r="M224"/>
  <c r="L224"/>
  <c r="K224"/>
  <c r="J224"/>
  <c r="I224"/>
  <c r="H224"/>
  <c r="G224"/>
  <c r="F224"/>
  <c r="E224"/>
  <c r="CY219"/>
  <c r="CX219"/>
  <c r="CW219"/>
  <c r="CU219"/>
  <c r="CT219"/>
  <c r="CS219"/>
  <c r="CR219"/>
  <c r="CQ219"/>
  <c r="CO219"/>
  <c r="CN219"/>
  <c r="CL219"/>
  <c r="CK219"/>
  <c r="CJ219"/>
  <c r="CI219"/>
  <c r="CH219"/>
  <c r="CD219"/>
  <c r="CC219"/>
  <c r="CA219"/>
  <c r="BX219"/>
  <c r="BV219"/>
  <c r="BU219"/>
  <c r="BS219"/>
  <c r="BP219"/>
  <c r="BO219"/>
  <c r="BN219"/>
  <c r="BM219"/>
  <c r="BL219"/>
  <c r="BJ219"/>
  <c r="BH219"/>
  <c r="BG219"/>
  <c r="BF219"/>
  <c r="BE219"/>
  <c r="BC219"/>
  <c r="BB219"/>
  <c r="AZ219"/>
  <c r="AY219"/>
  <c r="AR219"/>
  <c r="CZ219" s="1"/>
  <c r="AQ219"/>
  <c r="CG219" s="1"/>
  <c r="AP219"/>
  <c r="CF219" s="1"/>
  <c r="AO219"/>
  <c r="CE219" s="1"/>
  <c r="AN219"/>
  <c r="CV219" s="1"/>
  <c r="AM219"/>
  <c r="BK219" s="1"/>
  <c r="AL219"/>
  <c r="CB219" s="1"/>
  <c r="AK219"/>
  <c r="BI219" s="1"/>
  <c r="AJ219"/>
  <c r="BZ219" s="1"/>
  <c r="AI219"/>
  <c r="BY219" s="1"/>
  <c r="AH219"/>
  <c r="CP219" s="1"/>
  <c r="AG219"/>
  <c r="BW219" s="1"/>
  <c r="AF219"/>
  <c r="BD219" s="1"/>
  <c r="AE219"/>
  <c r="CM219" s="1"/>
  <c r="AD219"/>
  <c r="BT219" s="1"/>
  <c r="AC219"/>
  <c r="BA219" s="1"/>
  <c r="AB219"/>
  <c r="BR219" s="1"/>
  <c r="AA219"/>
  <c r="BQ219" s="1"/>
  <c r="X219"/>
  <c r="X26" i="4" s="1"/>
  <c r="N219" i="1"/>
  <c r="CY218"/>
  <c r="CX218"/>
  <c r="CW218"/>
  <c r="CU218"/>
  <c r="CT218"/>
  <c r="CS218"/>
  <c r="CR218"/>
  <c r="CQ218"/>
  <c r="CO218"/>
  <c r="CN218"/>
  <c r="CL218"/>
  <c r="CK218"/>
  <c r="CJ218"/>
  <c r="CI218"/>
  <c r="CH218"/>
  <c r="CD218"/>
  <c r="CC218"/>
  <c r="CA218"/>
  <c r="BX218"/>
  <c r="BV218"/>
  <c r="BU218"/>
  <c r="BS218"/>
  <c r="BP218"/>
  <c r="BO218"/>
  <c r="BN218"/>
  <c r="BM218"/>
  <c r="BL218"/>
  <c r="BJ218"/>
  <c r="BH218"/>
  <c r="BG218"/>
  <c r="BF218"/>
  <c r="BE218"/>
  <c r="BC218"/>
  <c r="BB218"/>
  <c r="AZ218"/>
  <c r="AY218"/>
  <c r="AR218"/>
  <c r="CZ218" s="1"/>
  <c r="AQ218"/>
  <c r="CG218" s="1"/>
  <c r="AP218"/>
  <c r="CF218" s="1"/>
  <c r="AO218"/>
  <c r="CE218" s="1"/>
  <c r="AN218"/>
  <c r="CV218" s="1"/>
  <c r="AM218"/>
  <c r="BK218" s="1"/>
  <c r="AL218"/>
  <c r="CB218" s="1"/>
  <c r="AK218"/>
  <c r="BI218" s="1"/>
  <c r="AJ218"/>
  <c r="BZ218" s="1"/>
  <c r="AI218"/>
  <c r="BY218" s="1"/>
  <c r="AH218"/>
  <c r="CP218" s="1"/>
  <c r="AG218"/>
  <c r="BW218" s="1"/>
  <c r="AF218"/>
  <c r="BD218" s="1"/>
  <c r="AE218"/>
  <c r="CM218" s="1"/>
  <c r="AD218"/>
  <c r="BT218" s="1"/>
  <c r="AC218"/>
  <c r="BA218" s="1"/>
  <c r="AB218"/>
  <c r="BR218" s="1"/>
  <c r="AA218"/>
  <c r="BQ218" s="1"/>
  <c r="X218"/>
  <c r="X24" i="2" s="1"/>
  <c r="N218" i="1"/>
  <c r="CY217"/>
  <c r="CX217"/>
  <c r="CW217"/>
  <c r="CU217"/>
  <c r="CT217"/>
  <c r="CS217"/>
  <c r="CR217"/>
  <c r="CQ217"/>
  <c r="CO217"/>
  <c r="CN217"/>
  <c r="CL217"/>
  <c r="CK217"/>
  <c r="CJ217"/>
  <c r="CI217"/>
  <c r="CH217"/>
  <c r="CD217"/>
  <c r="CC217"/>
  <c r="CA217"/>
  <c r="BX217"/>
  <c r="BV217"/>
  <c r="BU217"/>
  <c r="BS217"/>
  <c r="BP217"/>
  <c r="BO217"/>
  <c r="BN217"/>
  <c r="BM217"/>
  <c r="BL217"/>
  <c r="BJ217"/>
  <c r="BH217"/>
  <c r="BG217"/>
  <c r="BF217"/>
  <c r="BE217"/>
  <c r="BC217"/>
  <c r="BB217"/>
  <c r="AZ217"/>
  <c r="AY217"/>
  <c r="AR217"/>
  <c r="CZ217" s="1"/>
  <c r="AQ217"/>
  <c r="CG217" s="1"/>
  <c r="AP217"/>
  <c r="CF217" s="1"/>
  <c r="AO217"/>
  <c r="CE217" s="1"/>
  <c r="AN217"/>
  <c r="CV217" s="1"/>
  <c r="AM217"/>
  <c r="BK217" s="1"/>
  <c r="AL217"/>
  <c r="CB217" s="1"/>
  <c r="AK217"/>
  <c r="BI217" s="1"/>
  <c r="AJ217"/>
  <c r="BZ217" s="1"/>
  <c r="AI217"/>
  <c r="BY217" s="1"/>
  <c r="AH217"/>
  <c r="CP217" s="1"/>
  <c r="AG217"/>
  <c r="BW217" s="1"/>
  <c r="AF217"/>
  <c r="BD217" s="1"/>
  <c r="AE217"/>
  <c r="CM217" s="1"/>
  <c r="AD217"/>
  <c r="BT217" s="1"/>
  <c r="AC217"/>
  <c r="BA217" s="1"/>
  <c r="AB217"/>
  <c r="BR217" s="1"/>
  <c r="AA217"/>
  <c r="BQ217" s="1"/>
  <c r="X217"/>
  <c r="X43" i="3" s="1"/>
  <c r="N217" i="1"/>
  <c r="CY216"/>
  <c r="CX216"/>
  <c r="CW216"/>
  <c r="CU216"/>
  <c r="CT216"/>
  <c r="CS216"/>
  <c r="CR216"/>
  <c r="CQ216"/>
  <c r="CO216"/>
  <c r="CN216"/>
  <c r="CL216"/>
  <c r="CK216"/>
  <c r="CJ216"/>
  <c r="CI216"/>
  <c r="CH216"/>
  <c r="CD216"/>
  <c r="CC216"/>
  <c r="CA216"/>
  <c r="BX216"/>
  <c r="BV216"/>
  <c r="BU216"/>
  <c r="BS216"/>
  <c r="BP216"/>
  <c r="BO216"/>
  <c r="BN216"/>
  <c r="BM216"/>
  <c r="BL216"/>
  <c r="BJ216"/>
  <c r="BH216"/>
  <c r="BG216"/>
  <c r="BF216"/>
  <c r="BE216"/>
  <c r="BC216"/>
  <c r="BB216"/>
  <c r="AZ216"/>
  <c r="AY216"/>
  <c r="AR216"/>
  <c r="CZ216" s="1"/>
  <c r="AQ216"/>
  <c r="CG216" s="1"/>
  <c r="AP216"/>
  <c r="CF216" s="1"/>
  <c r="AO216"/>
  <c r="CE216" s="1"/>
  <c r="AN216"/>
  <c r="CV216" s="1"/>
  <c r="AM216"/>
  <c r="BK216" s="1"/>
  <c r="AL216"/>
  <c r="CB216" s="1"/>
  <c r="AK216"/>
  <c r="BI216" s="1"/>
  <c r="AJ216"/>
  <c r="BZ216" s="1"/>
  <c r="AI216"/>
  <c r="BY216" s="1"/>
  <c r="AH216"/>
  <c r="CP216" s="1"/>
  <c r="AG216"/>
  <c r="BW216" s="1"/>
  <c r="AF216"/>
  <c r="BD216" s="1"/>
  <c r="AE216"/>
  <c r="CM216" s="1"/>
  <c r="AD216"/>
  <c r="BT216" s="1"/>
  <c r="AC216"/>
  <c r="BA216" s="1"/>
  <c r="AB216"/>
  <c r="BR216" s="1"/>
  <c r="AA216"/>
  <c r="BQ216" s="1"/>
  <c r="X216"/>
  <c r="X37" i="3" s="1"/>
  <c r="N216" i="1"/>
  <c r="W214"/>
  <c r="V214"/>
  <c r="U214"/>
  <c r="T214"/>
  <c r="S214"/>
  <c r="R214"/>
  <c r="Q214"/>
  <c r="P214"/>
  <c r="O214"/>
  <c r="M214"/>
  <c r="L214"/>
  <c r="K214"/>
  <c r="J214"/>
  <c r="I214"/>
  <c r="H214"/>
  <c r="G214"/>
  <c r="F214"/>
  <c r="E214"/>
  <c r="Y213"/>
  <c r="X213"/>
  <c r="W213"/>
  <c r="V213"/>
  <c r="U213"/>
  <c r="T213"/>
  <c r="S213"/>
  <c r="R213"/>
  <c r="Q213"/>
  <c r="P213"/>
  <c r="O213"/>
  <c r="N213"/>
  <c r="M213"/>
  <c r="L213"/>
  <c r="K213"/>
  <c r="J213"/>
  <c r="I213"/>
  <c r="H213"/>
  <c r="G213"/>
  <c r="F213"/>
  <c r="E213"/>
  <c r="CY208"/>
  <c r="CX208"/>
  <c r="CW208"/>
  <c r="CU208"/>
  <c r="CT208"/>
  <c r="CS208"/>
  <c r="CR208"/>
  <c r="CQ208"/>
  <c r="CO208"/>
  <c r="CN208"/>
  <c r="CL208"/>
  <c r="CK208"/>
  <c r="CJ208"/>
  <c r="CI208"/>
  <c r="CH208"/>
  <c r="CD208"/>
  <c r="CC208"/>
  <c r="CA208"/>
  <c r="BX208"/>
  <c r="BV208"/>
  <c r="BU208"/>
  <c r="BS208"/>
  <c r="BP208"/>
  <c r="BO208"/>
  <c r="BN208"/>
  <c r="BM208"/>
  <c r="BL208"/>
  <c r="BJ208"/>
  <c r="BH208"/>
  <c r="BG208"/>
  <c r="BF208"/>
  <c r="BE208"/>
  <c r="BC208"/>
  <c r="BB208"/>
  <c r="AZ208"/>
  <c r="AY208"/>
  <c r="AR208"/>
  <c r="CZ208" s="1"/>
  <c r="AQ208"/>
  <c r="CG208" s="1"/>
  <c r="AP208"/>
  <c r="CF208" s="1"/>
  <c r="AO208"/>
  <c r="CE208" s="1"/>
  <c r="AN208"/>
  <c r="CV208" s="1"/>
  <c r="AM208"/>
  <c r="BK208" s="1"/>
  <c r="AL208"/>
  <c r="CB208" s="1"/>
  <c r="AK208"/>
  <c r="BI208" s="1"/>
  <c r="AJ208"/>
  <c r="BZ208" s="1"/>
  <c r="AI208"/>
  <c r="BY208" s="1"/>
  <c r="AH208"/>
  <c r="CP208" s="1"/>
  <c r="AG208"/>
  <c r="BW208" s="1"/>
  <c r="AF208"/>
  <c r="BD208" s="1"/>
  <c r="AE208"/>
  <c r="CM208" s="1"/>
  <c r="AD208"/>
  <c r="BT208" s="1"/>
  <c r="AC208"/>
  <c r="BA208" s="1"/>
  <c r="AB208"/>
  <c r="BR208" s="1"/>
  <c r="AA208"/>
  <c r="BQ208" s="1"/>
  <c r="X208"/>
  <c r="X6" i="4" s="1"/>
  <c r="N208" i="1"/>
  <c r="CY207"/>
  <c r="CX207"/>
  <c r="CW207"/>
  <c r="CU207"/>
  <c r="CT207"/>
  <c r="CS207"/>
  <c r="CR207"/>
  <c r="CQ207"/>
  <c r="CO207"/>
  <c r="CN207"/>
  <c r="CL207"/>
  <c r="CK207"/>
  <c r="CJ207"/>
  <c r="CI207"/>
  <c r="CH207"/>
  <c r="CD207"/>
  <c r="CC207"/>
  <c r="CA207"/>
  <c r="BX207"/>
  <c r="BV207"/>
  <c r="BU207"/>
  <c r="BS207"/>
  <c r="BP207"/>
  <c r="BO207"/>
  <c r="BN207"/>
  <c r="BM207"/>
  <c r="BL207"/>
  <c r="BJ207"/>
  <c r="BH207"/>
  <c r="BG207"/>
  <c r="BF207"/>
  <c r="BE207"/>
  <c r="BC207"/>
  <c r="BB207"/>
  <c r="AZ207"/>
  <c r="AY207"/>
  <c r="AR207"/>
  <c r="CZ207" s="1"/>
  <c r="AQ207"/>
  <c r="CG207" s="1"/>
  <c r="AP207"/>
  <c r="CF207" s="1"/>
  <c r="AO207"/>
  <c r="CE207" s="1"/>
  <c r="AN207"/>
  <c r="CV207" s="1"/>
  <c r="AM207"/>
  <c r="BK207" s="1"/>
  <c r="AL207"/>
  <c r="CB207" s="1"/>
  <c r="AK207"/>
  <c r="BI207" s="1"/>
  <c r="AJ207"/>
  <c r="BZ207" s="1"/>
  <c r="AI207"/>
  <c r="BY207" s="1"/>
  <c r="AH207"/>
  <c r="CP207" s="1"/>
  <c r="AG207"/>
  <c r="BW207" s="1"/>
  <c r="AF207"/>
  <c r="BD207" s="1"/>
  <c r="AE207"/>
  <c r="CM207" s="1"/>
  <c r="AD207"/>
  <c r="BT207" s="1"/>
  <c r="AC207"/>
  <c r="BA207" s="1"/>
  <c r="AB207"/>
  <c r="BR207" s="1"/>
  <c r="AA207"/>
  <c r="BQ207" s="1"/>
  <c r="X207"/>
  <c r="X11" i="2" s="1"/>
  <c r="N207" i="1"/>
  <c r="CY206"/>
  <c r="CX206"/>
  <c r="CW206"/>
  <c r="CU206"/>
  <c r="CT206"/>
  <c r="CS206"/>
  <c r="CR206"/>
  <c r="CQ206"/>
  <c r="CO206"/>
  <c r="CN206"/>
  <c r="CL206"/>
  <c r="CK206"/>
  <c r="CJ206"/>
  <c r="CI206"/>
  <c r="CH206"/>
  <c r="CD206"/>
  <c r="CC206"/>
  <c r="CA206"/>
  <c r="BX206"/>
  <c r="BV206"/>
  <c r="BU206"/>
  <c r="BS206"/>
  <c r="BP206"/>
  <c r="BO206"/>
  <c r="BN206"/>
  <c r="BM206"/>
  <c r="BL206"/>
  <c r="BJ206"/>
  <c r="BH206"/>
  <c r="BG206"/>
  <c r="BF206"/>
  <c r="BE206"/>
  <c r="BC206"/>
  <c r="BB206"/>
  <c r="AZ206"/>
  <c r="AY206"/>
  <c r="AR206"/>
  <c r="CZ206" s="1"/>
  <c r="AQ206"/>
  <c r="CG206" s="1"/>
  <c r="AP206"/>
  <c r="CF206" s="1"/>
  <c r="AO206"/>
  <c r="CE206" s="1"/>
  <c r="AN206"/>
  <c r="CV206" s="1"/>
  <c r="AM206"/>
  <c r="BK206" s="1"/>
  <c r="AL206"/>
  <c r="CB206" s="1"/>
  <c r="AK206"/>
  <c r="BI206" s="1"/>
  <c r="AJ206"/>
  <c r="BZ206" s="1"/>
  <c r="AI206"/>
  <c r="BY206" s="1"/>
  <c r="AH206"/>
  <c r="CP206" s="1"/>
  <c r="AG206"/>
  <c r="BW206" s="1"/>
  <c r="AF206"/>
  <c r="BD206" s="1"/>
  <c r="AE206"/>
  <c r="CM206" s="1"/>
  <c r="AD206"/>
  <c r="BT206" s="1"/>
  <c r="AC206"/>
  <c r="BA206" s="1"/>
  <c r="AB206"/>
  <c r="BR206" s="1"/>
  <c r="AA206"/>
  <c r="BQ206" s="1"/>
  <c r="DB206" s="1"/>
  <c r="X206"/>
  <c r="X8" i="3" s="1"/>
  <c r="N206" i="1"/>
  <c r="Y206" s="1"/>
  <c r="CY205"/>
  <c r="CX205"/>
  <c r="CW205"/>
  <c r="CU205"/>
  <c r="CT205"/>
  <c r="CS205"/>
  <c r="CR205"/>
  <c r="CQ205"/>
  <c r="CO205"/>
  <c r="CN205"/>
  <c r="CL205"/>
  <c r="CK205"/>
  <c r="CJ205"/>
  <c r="CI205"/>
  <c r="CH205"/>
  <c r="CD205"/>
  <c r="CC205"/>
  <c r="CA205"/>
  <c r="BX205"/>
  <c r="BV205"/>
  <c r="BU205"/>
  <c r="BS205"/>
  <c r="BP205"/>
  <c r="BO205"/>
  <c r="BN205"/>
  <c r="BM205"/>
  <c r="BL205"/>
  <c r="BJ205"/>
  <c r="BH205"/>
  <c r="BG205"/>
  <c r="BF205"/>
  <c r="BE205"/>
  <c r="BC205"/>
  <c r="BB205"/>
  <c r="AZ205"/>
  <c r="AY205"/>
  <c r="AR205"/>
  <c r="CZ205" s="1"/>
  <c r="AQ205"/>
  <c r="CG205" s="1"/>
  <c r="AP205"/>
  <c r="CF205" s="1"/>
  <c r="AO205"/>
  <c r="CE205" s="1"/>
  <c r="AN205"/>
  <c r="CV205" s="1"/>
  <c r="AM205"/>
  <c r="BK205" s="1"/>
  <c r="AL205"/>
  <c r="CB205" s="1"/>
  <c r="AK205"/>
  <c r="BI205" s="1"/>
  <c r="AJ205"/>
  <c r="BZ205" s="1"/>
  <c r="AI205"/>
  <c r="BY205" s="1"/>
  <c r="AH205"/>
  <c r="CP205" s="1"/>
  <c r="AG205"/>
  <c r="BW205" s="1"/>
  <c r="AF205"/>
  <c r="BD205" s="1"/>
  <c r="AE205"/>
  <c r="CM205" s="1"/>
  <c r="AD205"/>
  <c r="BT205" s="1"/>
  <c r="AC205"/>
  <c r="BA205" s="1"/>
  <c r="AB205"/>
  <c r="BR205" s="1"/>
  <c r="AA205"/>
  <c r="BQ205" s="1"/>
  <c r="DB205" s="1"/>
  <c r="X205"/>
  <c r="X13" i="3" s="1"/>
  <c r="N205" i="1"/>
  <c r="Y205" s="1"/>
  <c r="W203"/>
  <c r="V203"/>
  <c r="U203"/>
  <c r="T203"/>
  <c r="S203"/>
  <c r="R203"/>
  <c r="Q203"/>
  <c r="P203"/>
  <c r="O203"/>
  <c r="M203"/>
  <c r="L203"/>
  <c r="K203"/>
  <c r="J203"/>
  <c r="I203"/>
  <c r="H203"/>
  <c r="G203"/>
  <c r="F203"/>
  <c r="E203"/>
  <c r="Y202"/>
  <c r="X202"/>
  <c r="W202"/>
  <c r="V202"/>
  <c r="U202"/>
  <c r="T202"/>
  <c r="S202"/>
  <c r="R202"/>
  <c r="Q202"/>
  <c r="P202"/>
  <c r="O202"/>
  <c r="N202"/>
  <c r="M202"/>
  <c r="L202"/>
  <c r="K202"/>
  <c r="J202"/>
  <c r="I202"/>
  <c r="H202"/>
  <c r="G202"/>
  <c r="F202"/>
  <c r="E202"/>
  <c r="CY197"/>
  <c r="CX197"/>
  <c r="CW197"/>
  <c r="CU197"/>
  <c r="CT197"/>
  <c r="CS197"/>
  <c r="CR197"/>
  <c r="CQ197"/>
  <c r="CO197"/>
  <c r="CN197"/>
  <c r="CL197"/>
  <c r="CK197"/>
  <c r="CJ197"/>
  <c r="CI197"/>
  <c r="CH197"/>
  <c r="CD197"/>
  <c r="CC197"/>
  <c r="CA197"/>
  <c r="BX197"/>
  <c r="BV197"/>
  <c r="BU197"/>
  <c r="BS197"/>
  <c r="BP197"/>
  <c r="BO197"/>
  <c r="BN197"/>
  <c r="BM197"/>
  <c r="BL197"/>
  <c r="BJ197"/>
  <c r="BH197"/>
  <c r="BG197"/>
  <c r="BF197"/>
  <c r="BE197"/>
  <c r="BC197"/>
  <c r="BB197"/>
  <c r="AZ197"/>
  <c r="AY197"/>
  <c r="AR197"/>
  <c r="CZ197" s="1"/>
  <c r="AQ197"/>
  <c r="CG197" s="1"/>
  <c r="AP197"/>
  <c r="CF197" s="1"/>
  <c r="AO197"/>
  <c r="CE197" s="1"/>
  <c r="AN197"/>
  <c r="CV197" s="1"/>
  <c r="AM197"/>
  <c r="BK197" s="1"/>
  <c r="AL197"/>
  <c r="CB197" s="1"/>
  <c r="AK197"/>
  <c r="BI197" s="1"/>
  <c r="AJ197"/>
  <c r="BZ197" s="1"/>
  <c r="AI197"/>
  <c r="BY197" s="1"/>
  <c r="AH197"/>
  <c r="CP197" s="1"/>
  <c r="AG197"/>
  <c r="BW197" s="1"/>
  <c r="AF197"/>
  <c r="BD197" s="1"/>
  <c r="AE197"/>
  <c r="CM197" s="1"/>
  <c r="AD197"/>
  <c r="BT197" s="1"/>
  <c r="AC197"/>
  <c r="BA197" s="1"/>
  <c r="AB197"/>
  <c r="AA197"/>
  <c r="BQ197" s="1"/>
  <c r="X197"/>
  <c r="X25" i="4" s="1"/>
  <c r="N197" i="1"/>
  <c r="Y197" s="1"/>
  <c r="CY196"/>
  <c r="CX196"/>
  <c r="CW196"/>
  <c r="CU196"/>
  <c r="CT196"/>
  <c r="CS196"/>
  <c r="CR196"/>
  <c r="CQ196"/>
  <c r="CO196"/>
  <c r="CN196"/>
  <c r="CL196"/>
  <c r="CK196"/>
  <c r="CJ196"/>
  <c r="CI196"/>
  <c r="CH196"/>
  <c r="CD196"/>
  <c r="CC196"/>
  <c r="CA196"/>
  <c r="BX196"/>
  <c r="BV196"/>
  <c r="BU196"/>
  <c r="BS196"/>
  <c r="BP196"/>
  <c r="BO196"/>
  <c r="BN196"/>
  <c r="BM196"/>
  <c r="BL196"/>
  <c r="BJ196"/>
  <c r="BH196"/>
  <c r="BG196"/>
  <c r="BF196"/>
  <c r="BE196"/>
  <c r="BC196"/>
  <c r="BB196"/>
  <c r="AZ196"/>
  <c r="AY196"/>
  <c r="AR196"/>
  <c r="CZ196" s="1"/>
  <c r="AQ196"/>
  <c r="CG196" s="1"/>
  <c r="AP196"/>
  <c r="CF196" s="1"/>
  <c r="AO196"/>
  <c r="CE196" s="1"/>
  <c r="AN196"/>
  <c r="CV196" s="1"/>
  <c r="AM196"/>
  <c r="BK196" s="1"/>
  <c r="AL196"/>
  <c r="CB196" s="1"/>
  <c r="AK196"/>
  <c r="BI196" s="1"/>
  <c r="AJ196"/>
  <c r="BZ196" s="1"/>
  <c r="AI196"/>
  <c r="BY196" s="1"/>
  <c r="AH196"/>
  <c r="CP196" s="1"/>
  <c r="AG196"/>
  <c r="BW196" s="1"/>
  <c r="AF196"/>
  <c r="BD196" s="1"/>
  <c r="AE196"/>
  <c r="CM196" s="1"/>
  <c r="AD196"/>
  <c r="BT196" s="1"/>
  <c r="AC196"/>
  <c r="BA196" s="1"/>
  <c r="AB196"/>
  <c r="BR196" s="1"/>
  <c r="AA196"/>
  <c r="BQ196" s="1"/>
  <c r="X196"/>
  <c r="X17" i="4" s="1"/>
  <c r="N196" i="1"/>
  <c r="CY195"/>
  <c r="CX195"/>
  <c r="CW195"/>
  <c r="CU195"/>
  <c r="CT195"/>
  <c r="CS195"/>
  <c r="CR195"/>
  <c r="CQ195"/>
  <c r="CO195"/>
  <c r="CN195"/>
  <c r="CL195"/>
  <c r="CK195"/>
  <c r="CJ195"/>
  <c r="CI195"/>
  <c r="CH195"/>
  <c r="CD195"/>
  <c r="CC195"/>
  <c r="CA195"/>
  <c r="BX195"/>
  <c r="BV195"/>
  <c r="BU195"/>
  <c r="BS195"/>
  <c r="BP195"/>
  <c r="BO195"/>
  <c r="BN195"/>
  <c r="BM195"/>
  <c r="BL195"/>
  <c r="BJ195"/>
  <c r="BH195"/>
  <c r="BG195"/>
  <c r="BF195"/>
  <c r="BE195"/>
  <c r="BC195"/>
  <c r="BB195"/>
  <c r="AZ195"/>
  <c r="AY195"/>
  <c r="AR195"/>
  <c r="CZ195" s="1"/>
  <c r="AQ195"/>
  <c r="CG195" s="1"/>
  <c r="AP195"/>
  <c r="CF195" s="1"/>
  <c r="AO195"/>
  <c r="CE195" s="1"/>
  <c r="AN195"/>
  <c r="CV195" s="1"/>
  <c r="AM195"/>
  <c r="BK195" s="1"/>
  <c r="AL195"/>
  <c r="CB195" s="1"/>
  <c r="AK195"/>
  <c r="BI195" s="1"/>
  <c r="AJ195"/>
  <c r="BZ195" s="1"/>
  <c r="AI195"/>
  <c r="BY195" s="1"/>
  <c r="AH195"/>
  <c r="CP195" s="1"/>
  <c r="AG195"/>
  <c r="BW195" s="1"/>
  <c r="AF195"/>
  <c r="BD195" s="1"/>
  <c r="AE195"/>
  <c r="CM195" s="1"/>
  <c r="AD195"/>
  <c r="BT195" s="1"/>
  <c r="AC195"/>
  <c r="BA195" s="1"/>
  <c r="AB195"/>
  <c r="BR195" s="1"/>
  <c r="AA195"/>
  <c r="BQ195" s="1"/>
  <c r="X195"/>
  <c r="N195"/>
  <c r="CY194"/>
  <c r="CX194"/>
  <c r="CW194"/>
  <c r="CU194"/>
  <c r="CT194"/>
  <c r="CS194"/>
  <c r="CR194"/>
  <c r="CQ194"/>
  <c r="CO194"/>
  <c r="CN194"/>
  <c r="CL194"/>
  <c r="CK194"/>
  <c r="CJ194"/>
  <c r="CI194"/>
  <c r="CH194"/>
  <c r="CD194"/>
  <c r="CC194"/>
  <c r="CA194"/>
  <c r="BX194"/>
  <c r="BV194"/>
  <c r="BU194"/>
  <c r="BS194"/>
  <c r="BP194"/>
  <c r="BO194"/>
  <c r="BN194"/>
  <c r="BM194"/>
  <c r="BL194"/>
  <c r="BJ194"/>
  <c r="BH194"/>
  <c r="BG194"/>
  <c r="BF194"/>
  <c r="BE194"/>
  <c r="BC194"/>
  <c r="BB194"/>
  <c r="AZ194"/>
  <c r="AY194"/>
  <c r="AR194"/>
  <c r="CZ194" s="1"/>
  <c r="AQ194"/>
  <c r="CG194" s="1"/>
  <c r="AP194"/>
  <c r="CF194" s="1"/>
  <c r="AO194"/>
  <c r="CE194" s="1"/>
  <c r="AN194"/>
  <c r="CV194" s="1"/>
  <c r="AM194"/>
  <c r="BK194" s="1"/>
  <c r="AL194"/>
  <c r="CB194" s="1"/>
  <c r="AK194"/>
  <c r="BI194" s="1"/>
  <c r="AJ194"/>
  <c r="BZ194" s="1"/>
  <c r="AI194"/>
  <c r="BY194" s="1"/>
  <c r="AH194"/>
  <c r="CP194" s="1"/>
  <c r="AG194"/>
  <c r="BW194" s="1"/>
  <c r="AF194"/>
  <c r="BD194" s="1"/>
  <c r="AE194"/>
  <c r="CM194" s="1"/>
  <c r="AD194"/>
  <c r="BT194" s="1"/>
  <c r="AC194"/>
  <c r="BA194" s="1"/>
  <c r="AB194"/>
  <c r="BR194" s="1"/>
  <c r="AA194"/>
  <c r="BQ194" s="1"/>
  <c r="X194"/>
  <c r="N194"/>
  <c r="W192"/>
  <c r="V192"/>
  <c r="U192"/>
  <c r="T192"/>
  <c r="S192"/>
  <c r="R192"/>
  <c r="Q192"/>
  <c r="P192"/>
  <c r="O192"/>
  <c r="M192"/>
  <c r="L192"/>
  <c r="K192"/>
  <c r="J192"/>
  <c r="I192"/>
  <c r="H192"/>
  <c r="G192"/>
  <c r="F192"/>
  <c r="E192"/>
  <c r="Y191"/>
  <c r="X191"/>
  <c r="W191"/>
  <c r="V191"/>
  <c r="U191"/>
  <c r="T191"/>
  <c r="S191"/>
  <c r="R191"/>
  <c r="Q191"/>
  <c r="P191"/>
  <c r="O191"/>
  <c r="N191"/>
  <c r="M191"/>
  <c r="L191"/>
  <c r="K191"/>
  <c r="J191"/>
  <c r="I191"/>
  <c r="H191"/>
  <c r="G191"/>
  <c r="F191"/>
  <c r="E191"/>
  <c r="CY186"/>
  <c r="CX186"/>
  <c r="CW186"/>
  <c r="CU186"/>
  <c r="CT186"/>
  <c r="CS186"/>
  <c r="CR186"/>
  <c r="CQ186"/>
  <c r="CO186"/>
  <c r="CN186"/>
  <c r="CL186"/>
  <c r="CK186"/>
  <c r="CJ186"/>
  <c r="CI186"/>
  <c r="CH186"/>
  <c r="CD186"/>
  <c r="CC186"/>
  <c r="CA186"/>
  <c r="BX186"/>
  <c r="BV186"/>
  <c r="BU186"/>
  <c r="BS186"/>
  <c r="BP186"/>
  <c r="BO186"/>
  <c r="BN186"/>
  <c r="BM186"/>
  <c r="BL186"/>
  <c r="BJ186"/>
  <c r="BH186"/>
  <c r="BG186"/>
  <c r="BF186"/>
  <c r="BE186"/>
  <c r="BC186"/>
  <c r="BB186"/>
  <c r="AZ186"/>
  <c r="AY186"/>
  <c r="AR186"/>
  <c r="CZ186" s="1"/>
  <c r="AQ186"/>
  <c r="CG186" s="1"/>
  <c r="AP186"/>
  <c r="CF186" s="1"/>
  <c r="AO186"/>
  <c r="CE186" s="1"/>
  <c r="AN186"/>
  <c r="CV186" s="1"/>
  <c r="AM186"/>
  <c r="BK186" s="1"/>
  <c r="AL186"/>
  <c r="CB186" s="1"/>
  <c r="AK186"/>
  <c r="BI186" s="1"/>
  <c r="AJ186"/>
  <c r="BZ186" s="1"/>
  <c r="AI186"/>
  <c r="BY186" s="1"/>
  <c r="AH186"/>
  <c r="CP186" s="1"/>
  <c r="AG186"/>
  <c r="BW186" s="1"/>
  <c r="AF186"/>
  <c r="BD186" s="1"/>
  <c r="AE186"/>
  <c r="CM186" s="1"/>
  <c r="AD186"/>
  <c r="BT186" s="1"/>
  <c r="AC186"/>
  <c r="BA186" s="1"/>
  <c r="AB186"/>
  <c r="BR186" s="1"/>
  <c r="AA186"/>
  <c r="BQ186" s="1"/>
  <c r="DB186" s="1"/>
  <c r="X186"/>
  <c r="X14" i="4" s="1"/>
  <c r="N186" i="1"/>
  <c r="Y186" s="1"/>
  <c r="CY185"/>
  <c r="CX185"/>
  <c r="CW185"/>
  <c r="CU185"/>
  <c r="CT185"/>
  <c r="CS185"/>
  <c r="CR185"/>
  <c r="CQ185"/>
  <c r="CO185"/>
  <c r="CN185"/>
  <c r="CL185"/>
  <c r="CK185"/>
  <c r="CJ185"/>
  <c r="CI185"/>
  <c r="CH185"/>
  <c r="CD185"/>
  <c r="CC185"/>
  <c r="CA185"/>
  <c r="BX185"/>
  <c r="BV185"/>
  <c r="BU185"/>
  <c r="BS185"/>
  <c r="BP185"/>
  <c r="BO185"/>
  <c r="BN185"/>
  <c r="BM185"/>
  <c r="BL185"/>
  <c r="BJ185"/>
  <c r="BH185"/>
  <c r="BG185"/>
  <c r="BF185"/>
  <c r="BE185"/>
  <c r="BC185"/>
  <c r="BB185"/>
  <c r="AZ185"/>
  <c r="AY185"/>
  <c r="AR185"/>
  <c r="CZ185" s="1"/>
  <c r="AQ185"/>
  <c r="CG185" s="1"/>
  <c r="AP185"/>
  <c r="CF185" s="1"/>
  <c r="AO185"/>
  <c r="CE185" s="1"/>
  <c r="AN185"/>
  <c r="CV185" s="1"/>
  <c r="AM185"/>
  <c r="BK185" s="1"/>
  <c r="AL185"/>
  <c r="CB185" s="1"/>
  <c r="AK185"/>
  <c r="BI185" s="1"/>
  <c r="AJ185"/>
  <c r="BZ185" s="1"/>
  <c r="AI185"/>
  <c r="BY185" s="1"/>
  <c r="AH185"/>
  <c r="CP185" s="1"/>
  <c r="AG185"/>
  <c r="BW185" s="1"/>
  <c r="AF185"/>
  <c r="BD185" s="1"/>
  <c r="AE185"/>
  <c r="CM185" s="1"/>
  <c r="AD185"/>
  <c r="BT185" s="1"/>
  <c r="AC185"/>
  <c r="BA185" s="1"/>
  <c r="AB185"/>
  <c r="BR185" s="1"/>
  <c r="AA185"/>
  <c r="BQ185" s="1"/>
  <c r="X185"/>
  <c r="X17" i="2" s="1"/>
  <c r="N185" i="1"/>
  <c r="CY184"/>
  <c r="CX184"/>
  <c r="CW184"/>
  <c r="CU184"/>
  <c r="CT184"/>
  <c r="CS184"/>
  <c r="CR184"/>
  <c r="CQ184"/>
  <c r="CO184"/>
  <c r="CN184"/>
  <c r="CL184"/>
  <c r="CK184"/>
  <c r="CJ184"/>
  <c r="CI184"/>
  <c r="CH184"/>
  <c r="CD184"/>
  <c r="CC184"/>
  <c r="CA184"/>
  <c r="BX184"/>
  <c r="BV184"/>
  <c r="BU184"/>
  <c r="BS184"/>
  <c r="BP184"/>
  <c r="BO184"/>
  <c r="BN184"/>
  <c r="BM184"/>
  <c r="BL184"/>
  <c r="BJ184"/>
  <c r="BH184"/>
  <c r="BG184"/>
  <c r="BF184"/>
  <c r="BE184"/>
  <c r="BC184"/>
  <c r="BB184"/>
  <c r="AZ184"/>
  <c r="AY184"/>
  <c r="AR184"/>
  <c r="CZ184" s="1"/>
  <c r="AQ184"/>
  <c r="CG184" s="1"/>
  <c r="AP184"/>
  <c r="CF184" s="1"/>
  <c r="AO184"/>
  <c r="CE184" s="1"/>
  <c r="AN184"/>
  <c r="CV184" s="1"/>
  <c r="AM184"/>
  <c r="BK184" s="1"/>
  <c r="AL184"/>
  <c r="CB184" s="1"/>
  <c r="AK184"/>
  <c r="BI184" s="1"/>
  <c r="AJ184"/>
  <c r="BZ184" s="1"/>
  <c r="AI184"/>
  <c r="BY184" s="1"/>
  <c r="AH184"/>
  <c r="CP184" s="1"/>
  <c r="AG184"/>
  <c r="BW184" s="1"/>
  <c r="AF184"/>
  <c r="BD184" s="1"/>
  <c r="AE184"/>
  <c r="CM184" s="1"/>
  <c r="AD184"/>
  <c r="BT184" s="1"/>
  <c r="AC184"/>
  <c r="BA184" s="1"/>
  <c r="AB184"/>
  <c r="BR184" s="1"/>
  <c r="AA184"/>
  <c r="BQ184" s="1"/>
  <c r="DB184" s="1"/>
  <c r="X184"/>
  <c r="X26" i="3" s="1"/>
  <c r="N184" i="1"/>
  <c r="Y184" s="1"/>
  <c r="CY183"/>
  <c r="CX183"/>
  <c r="CW183"/>
  <c r="CU183"/>
  <c r="CT183"/>
  <c r="CS183"/>
  <c r="CR183"/>
  <c r="CQ183"/>
  <c r="CO183"/>
  <c r="CN183"/>
  <c r="CL183"/>
  <c r="CK183"/>
  <c r="CJ183"/>
  <c r="CI183"/>
  <c r="CH183"/>
  <c r="CD183"/>
  <c r="CC183"/>
  <c r="CA183"/>
  <c r="BX183"/>
  <c r="BV183"/>
  <c r="BU183"/>
  <c r="BS183"/>
  <c r="BP183"/>
  <c r="BO183"/>
  <c r="BN183"/>
  <c r="BM183"/>
  <c r="BL183"/>
  <c r="BJ183"/>
  <c r="BH183"/>
  <c r="BG183"/>
  <c r="BF183"/>
  <c r="BE183"/>
  <c r="BC183"/>
  <c r="BB183"/>
  <c r="AZ183"/>
  <c r="AY183"/>
  <c r="AR183"/>
  <c r="CZ183" s="1"/>
  <c r="AQ183"/>
  <c r="CG183" s="1"/>
  <c r="AP183"/>
  <c r="CF183" s="1"/>
  <c r="AO183"/>
  <c r="CE183" s="1"/>
  <c r="AN183"/>
  <c r="CV183" s="1"/>
  <c r="AM183"/>
  <c r="BK183" s="1"/>
  <c r="AL183"/>
  <c r="CB183" s="1"/>
  <c r="AK183"/>
  <c r="BI183" s="1"/>
  <c r="AJ183"/>
  <c r="BZ183" s="1"/>
  <c r="AI183"/>
  <c r="BY183" s="1"/>
  <c r="AH183"/>
  <c r="CP183" s="1"/>
  <c r="AG183"/>
  <c r="BW183" s="1"/>
  <c r="AF183"/>
  <c r="BD183" s="1"/>
  <c r="AE183"/>
  <c r="CM183" s="1"/>
  <c r="AD183"/>
  <c r="BT183" s="1"/>
  <c r="AC183"/>
  <c r="BA183" s="1"/>
  <c r="AB183"/>
  <c r="BR183" s="1"/>
  <c r="AA183"/>
  <c r="BQ183" s="1"/>
  <c r="X183"/>
  <c r="X10" i="3" s="1"/>
  <c r="N183" i="1"/>
  <c r="W181"/>
  <c r="V181"/>
  <c r="U181"/>
  <c r="T181"/>
  <c r="S181"/>
  <c r="R181"/>
  <c r="Q181"/>
  <c r="P181"/>
  <c r="O181"/>
  <c r="M181"/>
  <c r="L181"/>
  <c r="K181"/>
  <c r="J181"/>
  <c r="I181"/>
  <c r="H181"/>
  <c r="G181"/>
  <c r="F181"/>
  <c r="E181"/>
  <c r="Y180"/>
  <c r="X180"/>
  <c r="W180"/>
  <c r="V180"/>
  <c r="U180"/>
  <c r="T180"/>
  <c r="S180"/>
  <c r="R180"/>
  <c r="Q180"/>
  <c r="P180"/>
  <c r="O180"/>
  <c r="N180"/>
  <c r="M180"/>
  <c r="L180"/>
  <c r="K180"/>
  <c r="J180"/>
  <c r="I180"/>
  <c r="H180"/>
  <c r="G180"/>
  <c r="F180"/>
  <c r="E180"/>
  <c r="CY175"/>
  <c r="CX175"/>
  <c r="CW175"/>
  <c r="CU175"/>
  <c r="CT175"/>
  <c r="CS175"/>
  <c r="CR175"/>
  <c r="CQ175"/>
  <c r="CO175"/>
  <c r="CN175"/>
  <c r="CL175"/>
  <c r="CK175"/>
  <c r="CJ175"/>
  <c r="CI175"/>
  <c r="CH175"/>
  <c r="CD175"/>
  <c r="CC175"/>
  <c r="CA175"/>
  <c r="BX175"/>
  <c r="BV175"/>
  <c r="BU175"/>
  <c r="BS175"/>
  <c r="BP175"/>
  <c r="BO175"/>
  <c r="BN175"/>
  <c r="BM175"/>
  <c r="BL175"/>
  <c r="BJ175"/>
  <c r="BH175"/>
  <c r="BG175"/>
  <c r="BF175"/>
  <c r="BE175"/>
  <c r="BC175"/>
  <c r="BB175"/>
  <c r="AZ175"/>
  <c r="AY175"/>
  <c r="AR175"/>
  <c r="CZ175" s="1"/>
  <c r="AQ175"/>
  <c r="CG175" s="1"/>
  <c r="AP175"/>
  <c r="CF175" s="1"/>
  <c r="AO175"/>
  <c r="CE175" s="1"/>
  <c r="AN175"/>
  <c r="CV175" s="1"/>
  <c r="AM175"/>
  <c r="BK175" s="1"/>
  <c r="AL175"/>
  <c r="CB175" s="1"/>
  <c r="AK175"/>
  <c r="BI175" s="1"/>
  <c r="AJ175"/>
  <c r="BZ175" s="1"/>
  <c r="AI175"/>
  <c r="BY175" s="1"/>
  <c r="AH175"/>
  <c r="CP175" s="1"/>
  <c r="AG175"/>
  <c r="BW175" s="1"/>
  <c r="AF175"/>
  <c r="BD175" s="1"/>
  <c r="AE175"/>
  <c r="CM175" s="1"/>
  <c r="AD175"/>
  <c r="BT175" s="1"/>
  <c r="AC175"/>
  <c r="BA175" s="1"/>
  <c r="AB175"/>
  <c r="BR175" s="1"/>
  <c r="AA175"/>
  <c r="BQ175" s="1"/>
  <c r="X175"/>
  <c r="X16" i="4" s="1"/>
  <c r="N175" i="1"/>
  <c r="CY174"/>
  <c r="CX174"/>
  <c r="CW174"/>
  <c r="CU174"/>
  <c r="CT174"/>
  <c r="CS174"/>
  <c r="CR174"/>
  <c r="CQ174"/>
  <c r="CO174"/>
  <c r="CN174"/>
  <c r="CL174"/>
  <c r="CK174"/>
  <c r="CJ174"/>
  <c r="CI174"/>
  <c r="CH174"/>
  <c r="CD174"/>
  <c r="CC174"/>
  <c r="CA174"/>
  <c r="BX174"/>
  <c r="BV174"/>
  <c r="BU174"/>
  <c r="BS174"/>
  <c r="BP174"/>
  <c r="BO174"/>
  <c r="BN174"/>
  <c r="BM174"/>
  <c r="BL174"/>
  <c r="BJ174"/>
  <c r="BH174"/>
  <c r="BG174"/>
  <c r="BF174"/>
  <c r="BE174"/>
  <c r="BC174"/>
  <c r="BB174"/>
  <c r="AZ174"/>
  <c r="AY174"/>
  <c r="AR174"/>
  <c r="CZ174" s="1"/>
  <c r="AQ174"/>
  <c r="CG174" s="1"/>
  <c r="AP174"/>
  <c r="CF174" s="1"/>
  <c r="AO174"/>
  <c r="CE174" s="1"/>
  <c r="AN174"/>
  <c r="CV174" s="1"/>
  <c r="AM174"/>
  <c r="BK174" s="1"/>
  <c r="AL174"/>
  <c r="CB174" s="1"/>
  <c r="AK174"/>
  <c r="BI174" s="1"/>
  <c r="AJ174"/>
  <c r="BZ174" s="1"/>
  <c r="AI174"/>
  <c r="BY174" s="1"/>
  <c r="AH174"/>
  <c r="CP174" s="1"/>
  <c r="AG174"/>
  <c r="BW174" s="1"/>
  <c r="AF174"/>
  <c r="BD174" s="1"/>
  <c r="AE174"/>
  <c r="CM174" s="1"/>
  <c r="AD174"/>
  <c r="BT174" s="1"/>
  <c r="AC174"/>
  <c r="BA174" s="1"/>
  <c r="AB174"/>
  <c r="BR174" s="1"/>
  <c r="AA174"/>
  <c r="X174"/>
  <c r="X22" i="2" s="1"/>
  <c r="N174" i="1"/>
  <c r="CY173"/>
  <c r="CX173"/>
  <c r="CW173"/>
  <c r="CU173"/>
  <c r="CT173"/>
  <c r="CS173"/>
  <c r="CR173"/>
  <c r="CQ173"/>
  <c r="CO173"/>
  <c r="CN173"/>
  <c r="CL173"/>
  <c r="CK173"/>
  <c r="CJ173"/>
  <c r="CI173"/>
  <c r="CH173"/>
  <c r="CD173"/>
  <c r="CC173"/>
  <c r="CA173"/>
  <c r="BX173"/>
  <c r="BV173"/>
  <c r="BU173"/>
  <c r="BS173"/>
  <c r="BP173"/>
  <c r="BO173"/>
  <c r="BN173"/>
  <c r="BM173"/>
  <c r="BL173"/>
  <c r="BJ173"/>
  <c r="BH173"/>
  <c r="BG173"/>
  <c r="BF173"/>
  <c r="BE173"/>
  <c r="BC173"/>
  <c r="BB173"/>
  <c r="AZ173"/>
  <c r="AY173"/>
  <c r="AR173"/>
  <c r="CZ173" s="1"/>
  <c r="AQ173"/>
  <c r="CG173" s="1"/>
  <c r="AP173"/>
  <c r="CF173" s="1"/>
  <c r="AO173"/>
  <c r="CE173" s="1"/>
  <c r="AN173"/>
  <c r="CV173" s="1"/>
  <c r="AM173"/>
  <c r="BK173" s="1"/>
  <c r="AL173"/>
  <c r="CB173" s="1"/>
  <c r="AK173"/>
  <c r="BI173" s="1"/>
  <c r="AJ173"/>
  <c r="BZ173" s="1"/>
  <c r="AI173"/>
  <c r="BY173" s="1"/>
  <c r="AH173"/>
  <c r="CP173" s="1"/>
  <c r="AG173"/>
  <c r="BW173" s="1"/>
  <c r="AF173"/>
  <c r="BD173" s="1"/>
  <c r="AE173"/>
  <c r="CM173" s="1"/>
  <c r="AD173"/>
  <c r="BT173" s="1"/>
  <c r="AC173"/>
  <c r="BA173" s="1"/>
  <c r="AB173"/>
  <c r="BR173" s="1"/>
  <c r="AA173"/>
  <c r="X173"/>
  <c r="X41" i="3" s="1"/>
  <c r="N173" i="1"/>
  <c r="CY172"/>
  <c r="CX172"/>
  <c r="CW172"/>
  <c r="CU172"/>
  <c r="CT172"/>
  <c r="CS172"/>
  <c r="CR172"/>
  <c r="CQ172"/>
  <c r="CO172"/>
  <c r="CN172"/>
  <c r="CL172"/>
  <c r="CK172"/>
  <c r="CJ172"/>
  <c r="CI172"/>
  <c r="CH172"/>
  <c r="CD172"/>
  <c r="CC172"/>
  <c r="CA172"/>
  <c r="BX172"/>
  <c r="BV172"/>
  <c r="BU172"/>
  <c r="BS172"/>
  <c r="BP172"/>
  <c r="BO172"/>
  <c r="BN172"/>
  <c r="BM172"/>
  <c r="BL172"/>
  <c r="BJ172"/>
  <c r="BH172"/>
  <c r="BG172"/>
  <c r="BF172"/>
  <c r="BE172"/>
  <c r="BC172"/>
  <c r="BB172"/>
  <c r="AZ172"/>
  <c r="AY172"/>
  <c r="AR172"/>
  <c r="CZ172" s="1"/>
  <c r="AQ172"/>
  <c r="CG172" s="1"/>
  <c r="AP172"/>
  <c r="CF172" s="1"/>
  <c r="AO172"/>
  <c r="CE172" s="1"/>
  <c r="AN172"/>
  <c r="CV172" s="1"/>
  <c r="AM172"/>
  <c r="BK172" s="1"/>
  <c r="AL172"/>
  <c r="CB172" s="1"/>
  <c r="AK172"/>
  <c r="BI172" s="1"/>
  <c r="AJ172"/>
  <c r="BZ172" s="1"/>
  <c r="AI172"/>
  <c r="BY172" s="1"/>
  <c r="AH172"/>
  <c r="CP172" s="1"/>
  <c r="AG172"/>
  <c r="BW172" s="1"/>
  <c r="AF172"/>
  <c r="BD172" s="1"/>
  <c r="AE172"/>
  <c r="CM172" s="1"/>
  <c r="AD172"/>
  <c r="BT172" s="1"/>
  <c r="AC172"/>
  <c r="BA172" s="1"/>
  <c r="AB172"/>
  <c r="BR172" s="1"/>
  <c r="AA172"/>
  <c r="AX172" s="1"/>
  <c r="X172"/>
  <c r="X21" i="3" s="1"/>
  <c r="N172" i="1"/>
  <c r="Y172" s="1"/>
  <c r="W170"/>
  <c r="V170"/>
  <c r="U170"/>
  <c r="T170"/>
  <c r="S170"/>
  <c r="R170"/>
  <c r="Q170"/>
  <c r="P170"/>
  <c r="O170"/>
  <c r="M170"/>
  <c r="L170"/>
  <c r="K170"/>
  <c r="J170"/>
  <c r="I170"/>
  <c r="H170"/>
  <c r="G170"/>
  <c r="F170"/>
  <c r="E170"/>
  <c r="Y169"/>
  <c r="X169"/>
  <c r="W169"/>
  <c r="V169"/>
  <c r="U169"/>
  <c r="T169"/>
  <c r="S169"/>
  <c r="R169"/>
  <c r="Q169"/>
  <c r="P169"/>
  <c r="O169"/>
  <c r="N169"/>
  <c r="M169"/>
  <c r="L169"/>
  <c r="K169"/>
  <c r="J169"/>
  <c r="I169"/>
  <c r="H169"/>
  <c r="G169"/>
  <c r="F169"/>
  <c r="E169"/>
  <c r="CY164"/>
  <c r="CX164"/>
  <c r="CW164"/>
  <c r="CU164"/>
  <c r="CT164"/>
  <c r="CS164"/>
  <c r="CR164"/>
  <c r="CQ164"/>
  <c r="CO164"/>
  <c r="CN164"/>
  <c r="CL164"/>
  <c r="CK164"/>
  <c r="CJ164"/>
  <c r="CI164"/>
  <c r="CH164"/>
  <c r="CD164"/>
  <c r="CC164"/>
  <c r="CA164"/>
  <c r="BX164"/>
  <c r="BV164"/>
  <c r="BU164"/>
  <c r="BS164"/>
  <c r="BP164"/>
  <c r="BO164"/>
  <c r="BN164"/>
  <c r="BM164"/>
  <c r="BL164"/>
  <c r="BJ164"/>
  <c r="BH164"/>
  <c r="BG164"/>
  <c r="BF164"/>
  <c r="BE164"/>
  <c r="BC164"/>
  <c r="BB164"/>
  <c r="AZ164"/>
  <c r="AY164"/>
  <c r="AR164"/>
  <c r="CZ164" s="1"/>
  <c r="AQ164"/>
  <c r="CG164" s="1"/>
  <c r="AP164"/>
  <c r="CF164" s="1"/>
  <c r="AO164"/>
  <c r="CE164" s="1"/>
  <c r="AN164"/>
  <c r="CV164" s="1"/>
  <c r="AM164"/>
  <c r="BK164" s="1"/>
  <c r="AL164"/>
  <c r="CB164" s="1"/>
  <c r="AK164"/>
  <c r="BI164" s="1"/>
  <c r="AJ164"/>
  <c r="BZ164" s="1"/>
  <c r="AI164"/>
  <c r="BY164" s="1"/>
  <c r="AH164"/>
  <c r="CP164" s="1"/>
  <c r="AG164"/>
  <c r="BW164" s="1"/>
  <c r="AF164"/>
  <c r="BD164" s="1"/>
  <c r="AE164"/>
  <c r="CM164" s="1"/>
  <c r="AD164"/>
  <c r="BT164" s="1"/>
  <c r="AC164"/>
  <c r="BA164" s="1"/>
  <c r="AB164"/>
  <c r="BR164" s="1"/>
  <c r="AA164"/>
  <c r="AX164" s="1"/>
  <c r="X164"/>
  <c r="X23" i="4" s="1"/>
  <c r="N164" i="1"/>
  <c r="Y164" s="1"/>
  <c r="CY163"/>
  <c r="CX163"/>
  <c r="CW163"/>
  <c r="CU163"/>
  <c r="CT163"/>
  <c r="CS163"/>
  <c r="CR163"/>
  <c r="CQ163"/>
  <c r="CO163"/>
  <c r="CN163"/>
  <c r="CL163"/>
  <c r="CK163"/>
  <c r="CJ163"/>
  <c r="CI163"/>
  <c r="CH163"/>
  <c r="CD163"/>
  <c r="CC163"/>
  <c r="CA163"/>
  <c r="BX163"/>
  <c r="BV163"/>
  <c r="BU163"/>
  <c r="BS163"/>
  <c r="BP163"/>
  <c r="BO163"/>
  <c r="BN163"/>
  <c r="BM163"/>
  <c r="BL163"/>
  <c r="BJ163"/>
  <c r="BH163"/>
  <c r="BG163"/>
  <c r="BF163"/>
  <c r="BE163"/>
  <c r="BC163"/>
  <c r="BB163"/>
  <c r="AZ163"/>
  <c r="AY163"/>
  <c r="AR163"/>
  <c r="CZ163" s="1"/>
  <c r="AQ163"/>
  <c r="CG163" s="1"/>
  <c r="AP163"/>
  <c r="CF163" s="1"/>
  <c r="AO163"/>
  <c r="CE163" s="1"/>
  <c r="AN163"/>
  <c r="CV163" s="1"/>
  <c r="AM163"/>
  <c r="BK163" s="1"/>
  <c r="AL163"/>
  <c r="CB163" s="1"/>
  <c r="AK163"/>
  <c r="BI163" s="1"/>
  <c r="AJ163"/>
  <c r="BZ163" s="1"/>
  <c r="AI163"/>
  <c r="BY163" s="1"/>
  <c r="AH163"/>
  <c r="CP163" s="1"/>
  <c r="AG163"/>
  <c r="BW163" s="1"/>
  <c r="AF163"/>
  <c r="BD163" s="1"/>
  <c r="AE163"/>
  <c r="CM163" s="1"/>
  <c r="AD163"/>
  <c r="BT163" s="1"/>
  <c r="AC163"/>
  <c r="BA163" s="1"/>
  <c r="AB163"/>
  <c r="BR163" s="1"/>
  <c r="AA163"/>
  <c r="X163"/>
  <c r="X23" i="2" s="1"/>
  <c r="N163" i="1"/>
  <c r="CY162"/>
  <c r="CX162"/>
  <c r="CW162"/>
  <c r="CU162"/>
  <c r="CT162"/>
  <c r="CS162"/>
  <c r="CR162"/>
  <c r="CQ162"/>
  <c r="CO162"/>
  <c r="CN162"/>
  <c r="CL162"/>
  <c r="CK162"/>
  <c r="CJ162"/>
  <c r="CI162"/>
  <c r="CH162"/>
  <c r="CD162"/>
  <c r="CC162"/>
  <c r="CA162"/>
  <c r="BX162"/>
  <c r="BV162"/>
  <c r="BU162"/>
  <c r="BS162"/>
  <c r="BP162"/>
  <c r="BO162"/>
  <c r="BN162"/>
  <c r="BM162"/>
  <c r="BL162"/>
  <c r="BJ162"/>
  <c r="BH162"/>
  <c r="BG162"/>
  <c r="BF162"/>
  <c r="BE162"/>
  <c r="BC162"/>
  <c r="BB162"/>
  <c r="AZ162"/>
  <c r="AY162"/>
  <c r="AR162"/>
  <c r="CZ162" s="1"/>
  <c r="AQ162"/>
  <c r="CG162" s="1"/>
  <c r="AP162"/>
  <c r="CF162" s="1"/>
  <c r="AO162"/>
  <c r="CE162" s="1"/>
  <c r="AN162"/>
  <c r="CV162" s="1"/>
  <c r="AM162"/>
  <c r="BK162" s="1"/>
  <c r="AL162"/>
  <c r="CB162" s="1"/>
  <c r="AK162"/>
  <c r="BI162" s="1"/>
  <c r="AJ162"/>
  <c r="BZ162" s="1"/>
  <c r="AI162"/>
  <c r="BY162" s="1"/>
  <c r="AH162"/>
  <c r="CP162" s="1"/>
  <c r="AG162"/>
  <c r="BW162" s="1"/>
  <c r="AF162"/>
  <c r="BD162" s="1"/>
  <c r="AE162"/>
  <c r="CM162" s="1"/>
  <c r="AD162"/>
  <c r="BT162" s="1"/>
  <c r="AC162"/>
  <c r="BA162" s="1"/>
  <c r="AB162"/>
  <c r="BR162" s="1"/>
  <c r="AA162"/>
  <c r="X162"/>
  <c r="X34" i="3" s="1"/>
  <c r="N162" i="1"/>
  <c r="CY161"/>
  <c r="CX161"/>
  <c r="CW161"/>
  <c r="CU161"/>
  <c r="CT161"/>
  <c r="CS161"/>
  <c r="CR161"/>
  <c r="CQ161"/>
  <c r="CO161"/>
  <c r="CN161"/>
  <c r="CL161"/>
  <c r="CK161"/>
  <c r="CJ161"/>
  <c r="CI161"/>
  <c r="CH161"/>
  <c r="CD161"/>
  <c r="CC161"/>
  <c r="CA161"/>
  <c r="BX161"/>
  <c r="BV161"/>
  <c r="BU161"/>
  <c r="BS161"/>
  <c r="BP161"/>
  <c r="BO161"/>
  <c r="BN161"/>
  <c r="BM161"/>
  <c r="BL161"/>
  <c r="BJ161"/>
  <c r="BH161"/>
  <c r="BG161"/>
  <c r="BF161"/>
  <c r="BE161"/>
  <c r="BC161"/>
  <c r="BB161"/>
  <c r="AZ161"/>
  <c r="AY161"/>
  <c r="AR161"/>
  <c r="CZ161" s="1"/>
  <c r="AQ161"/>
  <c r="CG161" s="1"/>
  <c r="AP161"/>
  <c r="CF161" s="1"/>
  <c r="AO161"/>
  <c r="CE161" s="1"/>
  <c r="AN161"/>
  <c r="CV161" s="1"/>
  <c r="AM161"/>
  <c r="BK161" s="1"/>
  <c r="AL161"/>
  <c r="CB161" s="1"/>
  <c r="AK161"/>
  <c r="BI161" s="1"/>
  <c r="AJ161"/>
  <c r="BZ161" s="1"/>
  <c r="AI161"/>
  <c r="BY161" s="1"/>
  <c r="AH161"/>
  <c r="CP161" s="1"/>
  <c r="AG161"/>
  <c r="BW161" s="1"/>
  <c r="AF161"/>
  <c r="BD161" s="1"/>
  <c r="AE161"/>
  <c r="CM161" s="1"/>
  <c r="AD161"/>
  <c r="BT161" s="1"/>
  <c r="AC161"/>
  <c r="BA161" s="1"/>
  <c r="AB161"/>
  <c r="BR161" s="1"/>
  <c r="AA161"/>
  <c r="X161"/>
  <c r="X9" i="3" s="1"/>
  <c r="N161" i="1"/>
  <c r="W159"/>
  <c r="V159"/>
  <c r="U159"/>
  <c r="T159"/>
  <c r="S159"/>
  <c r="R159"/>
  <c r="Q159"/>
  <c r="P159"/>
  <c r="O159"/>
  <c r="M159"/>
  <c r="L159"/>
  <c r="K159"/>
  <c r="J159"/>
  <c r="I159"/>
  <c r="H159"/>
  <c r="G159"/>
  <c r="F159"/>
  <c r="E159"/>
  <c r="Y158"/>
  <c r="X158"/>
  <c r="W158"/>
  <c r="V158"/>
  <c r="U158"/>
  <c r="T158"/>
  <c r="S158"/>
  <c r="R158"/>
  <c r="Q158"/>
  <c r="P158"/>
  <c r="O158"/>
  <c r="N158"/>
  <c r="M158"/>
  <c r="L158"/>
  <c r="K158"/>
  <c r="J158"/>
  <c r="I158"/>
  <c r="H158"/>
  <c r="G158"/>
  <c r="F158"/>
  <c r="E158"/>
  <c r="CY153"/>
  <c r="CX153"/>
  <c r="CW153"/>
  <c r="CU153"/>
  <c r="CT153"/>
  <c r="CS153"/>
  <c r="CR153"/>
  <c r="CQ153"/>
  <c r="CO153"/>
  <c r="CN153"/>
  <c r="CL153"/>
  <c r="CK153"/>
  <c r="CJ153"/>
  <c r="CI153"/>
  <c r="CH153"/>
  <c r="CD153"/>
  <c r="CC153"/>
  <c r="CA153"/>
  <c r="BX153"/>
  <c r="BV153"/>
  <c r="BU153"/>
  <c r="BS153"/>
  <c r="BP153"/>
  <c r="BO153"/>
  <c r="BN153"/>
  <c r="BM153"/>
  <c r="BL153"/>
  <c r="BJ153"/>
  <c r="BH153"/>
  <c r="BG153"/>
  <c r="BF153"/>
  <c r="BE153"/>
  <c r="BC153"/>
  <c r="BB153"/>
  <c r="AZ153"/>
  <c r="AY153"/>
  <c r="AR153"/>
  <c r="CZ153" s="1"/>
  <c r="AQ153"/>
  <c r="CG153" s="1"/>
  <c r="AP153"/>
  <c r="CF153" s="1"/>
  <c r="AO153"/>
  <c r="CE153" s="1"/>
  <c r="AN153"/>
  <c r="CV153" s="1"/>
  <c r="AM153"/>
  <c r="BK153" s="1"/>
  <c r="AL153"/>
  <c r="CB153" s="1"/>
  <c r="AK153"/>
  <c r="BI153" s="1"/>
  <c r="AJ153"/>
  <c r="BZ153" s="1"/>
  <c r="AI153"/>
  <c r="BY153" s="1"/>
  <c r="AH153"/>
  <c r="CP153" s="1"/>
  <c r="AG153"/>
  <c r="BW153" s="1"/>
  <c r="AF153"/>
  <c r="BD153" s="1"/>
  <c r="AE153"/>
  <c r="CM153" s="1"/>
  <c r="AD153"/>
  <c r="BT153" s="1"/>
  <c r="AC153"/>
  <c r="BA153" s="1"/>
  <c r="AB153"/>
  <c r="BR153" s="1"/>
  <c r="AA153"/>
  <c r="AX153" s="1"/>
  <c r="X153"/>
  <c r="X11" i="4" s="1"/>
  <c r="N153" i="1"/>
  <c r="Y153" s="1"/>
  <c r="CY152"/>
  <c r="CX152"/>
  <c r="CW152"/>
  <c r="CU152"/>
  <c r="CT152"/>
  <c r="CS152"/>
  <c r="CR152"/>
  <c r="CQ152"/>
  <c r="CO152"/>
  <c r="CN152"/>
  <c r="CL152"/>
  <c r="CK152"/>
  <c r="CJ152"/>
  <c r="CI152"/>
  <c r="CH152"/>
  <c r="CD152"/>
  <c r="CC152"/>
  <c r="CA152"/>
  <c r="BX152"/>
  <c r="BV152"/>
  <c r="BU152"/>
  <c r="BS152"/>
  <c r="BP152"/>
  <c r="BO152"/>
  <c r="BN152"/>
  <c r="BM152"/>
  <c r="BL152"/>
  <c r="BJ152"/>
  <c r="BH152"/>
  <c r="BG152"/>
  <c r="BF152"/>
  <c r="BE152"/>
  <c r="BC152"/>
  <c r="BB152"/>
  <c r="AZ152"/>
  <c r="AY152"/>
  <c r="AR152"/>
  <c r="CZ152" s="1"/>
  <c r="AQ152"/>
  <c r="CG152" s="1"/>
  <c r="AP152"/>
  <c r="CF152" s="1"/>
  <c r="AO152"/>
  <c r="CE152" s="1"/>
  <c r="AN152"/>
  <c r="CV152" s="1"/>
  <c r="AM152"/>
  <c r="BK152" s="1"/>
  <c r="AL152"/>
  <c r="CB152" s="1"/>
  <c r="AK152"/>
  <c r="BI152" s="1"/>
  <c r="AJ152"/>
  <c r="BZ152" s="1"/>
  <c r="AI152"/>
  <c r="BY152" s="1"/>
  <c r="AH152"/>
  <c r="CP152" s="1"/>
  <c r="AG152"/>
  <c r="BW152" s="1"/>
  <c r="AF152"/>
  <c r="BD152" s="1"/>
  <c r="AE152"/>
  <c r="CM152" s="1"/>
  <c r="AD152"/>
  <c r="BT152" s="1"/>
  <c r="AC152"/>
  <c r="BA152" s="1"/>
  <c r="AB152"/>
  <c r="BR152" s="1"/>
  <c r="AA152"/>
  <c r="X152"/>
  <c r="X21" i="2" s="1"/>
  <c r="N152" i="1"/>
  <c r="CY151"/>
  <c r="CX151"/>
  <c r="CW151"/>
  <c r="CU151"/>
  <c r="CT151"/>
  <c r="CS151"/>
  <c r="CR151"/>
  <c r="CQ151"/>
  <c r="CO151"/>
  <c r="CN151"/>
  <c r="CL151"/>
  <c r="CK151"/>
  <c r="CJ151"/>
  <c r="CI151"/>
  <c r="CH151"/>
  <c r="CD151"/>
  <c r="CC151"/>
  <c r="CA151"/>
  <c r="BX151"/>
  <c r="BV151"/>
  <c r="BU151"/>
  <c r="BS151"/>
  <c r="BP151"/>
  <c r="BO151"/>
  <c r="BN151"/>
  <c r="BM151"/>
  <c r="BL151"/>
  <c r="BJ151"/>
  <c r="BH151"/>
  <c r="BG151"/>
  <c r="BF151"/>
  <c r="BE151"/>
  <c r="BC151"/>
  <c r="BB151"/>
  <c r="AZ151"/>
  <c r="AY151"/>
  <c r="AR151"/>
  <c r="CZ151" s="1"/>
  <c r="AQ151"/>
  <c r="CG151" s="1"/>
  <c r="AP151"/>
  <c r="CF151" s="1"/>
  <c r="AO151"/>
  <c r="CE151" s="1"/>
  <c r="AN151"/>
  <c r="CV151" s="1"/>
  <c r="AM151"/>
  <c r="BK151" s="1"/>
  <c r="AL151"/>
  <c r="CB151" s="1"/>
  <c r="AK151"/>
  <c r="BI151" s="1"/>
  <c r="AJ151"/>
  <c r="BZ151" s="1"/>
  <c r="AI151"/>
  <c r="BY151" s="1"/>
  <c r="AH151"/>
  <c r="CP151" s="1"/>
  <c r="AG151"/>
  <c r="BW151" s="1"/>
  <c r="AF151"/>
  <c r="BD151" s="1"/>
  <c r="AE151"/>
  <c r="CM151" s="1"/>
  <c r="AD151"/>
  <c r="BT151" s="1"/>
  <c r="AC151"/>
  <c r="BA151" s="1"/>
  <c r="AB151"/>
  <c r="BR151" s="1"/>
  <c r="AA151"/>
  <c r="X151"/>
  <c r="X42" i="3" s="1"/>
  <c r="N151" i="1"/>
  <c r="CY150"/>
  <c r="CX150"/>
  <c r="CW150"/>
  <c r="CU150"/>
  <c r="CT150"/>
  <c r="CS150"/>
  <c r="CR150"/>
  <c r="CQ150"/>
  <c r="CO150"/>
  <c r="CN150"/>
  <c r="CL150"/>
  <c r="CK150"/>
  <c r="CJ150"/>
  <c r="CI150"/>
  <c r="CH150"/>
  <c r="CD150"/>
  <c r="CC150"/>
  <c r="CA150"/>
  <c r="BX150"/>
  <c r="BV150"/>
  <c r="BU150"/>
  <c r="BS150"/>
  <c r="BP150"/>
  <c r="BO150"/>
  <c r="BN150"/>
  <c r="BM150"/>
  <c r="BL150"/>
  <c r="BJ150"/>
  <c r="BH150"/>
  <c r="BG150"/>
  <c r="BF150"/>
  <c r="BE150"/>
  <c r="BC150"/>
  <c r="BB150"/>
  <c r="AZ150"/>
  <c r="AY150"/>
  <c r="AR150"/>
  <c r="CZ150" s="1"/>
  <c r="AQ150"/>
  <c r="CG150" s="1"/>
  <c r="AP150"/>
  <c r="CF150" s="1"/>
  <c r="AO150"/>
  <c r="CE150" s="1"/>
  <c r="AN150"/>
  <c r="CV150" s="1"/>
  <c r="AM150"/>
  <c r="BK150" s="1"/>
  <c r="AL150"/>
  <c r="CB150" s="1"/>
  <c r="AK150"/>
  <c r="BI150" s="1"/>
  <c r="AJ150"/>
  <c r="BZ150" s="1"/>
  <c r="AI150"/>
  <c r="BY150" s="1"/>
  <c r="AH150"/>
  <c r="CP150" s="1"/>
  <c r="AG150"/>
  <c r="BW150" s="1"/>
  <c r="AF150"/>
  <c r="BD150" s="1"/>
  <c r="AE150"/>
  <c r="CM150" s="1"/>
  <c r="AD150"/>
  <c r="BT150" s="1"/>
  <c r="AC150"/>
  <c r="BA150" s="1"/>
  <c r="AB150"/>
  <c r="BR150" s="1"/>
  <c r="AA150"/>
  <c r="AX150" s="1"/>
  <c r="X150"/>
  <c r="X24" i="3" s="1"/>
  <c r="N150" i="1"/>
  <c r="Y150" s="1"/>
  <c r="W148"/>
  <c r="V148"/>
  <c r="U148"/>
  <c r="T148"/>
  <c r="S148"/>
  <c r="R148"/>
  <c r="Q148"/>
  <c r="P148"/>
  <c r="O148"/>
  <c r="M148"/>
  <c r="L148"/>
  <c r="K148"/>
  <c r="J148"/>
  <c r="I148"/>
  <c r="H148"/>
  <c r="G148"/>
  <c r="F148"/>
  <c r="E148"/>
  <c r="Y147"/>
  <c r="X147"/>
  <c r="W147"/>
  <c r="V147"/>
  <c r="U147"/>
  <c r="T147"/>
  <c r="S147"/>
  <c r="R147"/>
  <c r="Q147"/>
  <c r="P147"/>
  <c r="O147"/>
  <c r="N147"/>
  <c r="M147"/>
  <c r="L147"/>
  <c r="K147"/>
  <c r="J147"/>
  <c r="I147"/>
  <c r="H147"/>
  <c r="G147"/>
  <c r="F147"/>
  <c r="E147"/>
  <c r="CY142"/>
  <c r="CX142"/>
  <c r="CW142"/>
  <c r="CU142"/>
  <c r="CT142"/>
  <c r="CS142"/>
  <c r="CR142"/>
  <c r="CQ142"/>
  <c r="CO142"/>
  <c r="CN142"/>
  <c r="CL142"/>
  <c r="CK142"/>
  <c r="CJ142"/>
  <c r="CI142"/>
  <c r="CH142"/>
  <c r="CD142"/>
  <c r="CC142"/>
  <c r="CA142"/>
  <c r="BX142"/>
  <c r="BV142"/>
  <c r="BU142"/>
  <c r="BS142"/>
  <c r="BP142"/>
  <c r="BO142"/>
  <c r="BN142"/>
  <c r="BM142"/>
  <c r="BL142"/>
  <c r="BJ142"/>
  <c r="BH142"/>
  <c r="BG142"/>
  <c r="BF142"/>
  <c r="BE142"/>
  <c r="BC142"/>
  <c r="BB142"/>
  <c r="AZ142"/>
  <c r="AY142"/>
  <c r="AR142"/>
  <c r="CZ142" s="1"/>
  <c r="AQ142"/>
  <c r="CG142" s="1"/>
  <c r="AP142"/>
  <c r="CF142" s="1"/>
  <c r="AO142"/>
  <c r="CE142" s="1"/>
  <c r="AN142"/>
  <c r="CV142" s="1"/>
  <c r="AM142"/>
  <c r="BK142" s="1"/>
  <c r="AL142"/>
  <c r="CB142" s="1"/>
  <c r="AK142"/>
  <c r="BI142" s="1"/>
  <c r="AJ142"/>
  <c r="BZ142" s="1"/>
  <c r="AI142"/>
  <c r="BY142" s="1"/>
  <c r="AH142"/>
  <c r="CP142" s="1"/>
  <c r="AG142"/>
  <c r="BW142" s="1"/>
  <c r="AF142"/>
  <c r="BD142" s="1"/>
  <c r="AE142"/>
  <c r="CM142" s="1"/>
  <c r="AD142"/>
  <c r="BT142" s="1"/>
  <c r="AC142"/>
  <c r="BA142" s="1"/>
  <c r="AB142"/>
  <c r="BR142" s="1"/>
  <c r="AA142"/>
  <c r="X142"/>
  <c r="X10" i="4" s="1"/>
  <c r="N142" i="1"/>
  <c r="CY141"/>
  <c r="CX141"/>
  <c r="CW141"/>
  <c r="CU141"/>
  <c r="CT141"/>
  <c r="CS141"/>
  <c r="CR141"/>
  <c r="CQ141"/>
  <c r="CO141"/>
  <c r="CN141"/>
  <c r="CL141"/>
  <c r="CK141"/>
  <c r="CJ141"/>
  <c r="CI141"/>
  <c r="CH141"/>
  <c r="CD141"/>
  <c r="CC141"/>
  <c r="CA141"/>
  <c r="BX141"/>
  <c r="BV141"/>
  <c r="BU141"/>
  <c r="BS141"/>
  <c r="BP141"/>
  <c r="BO141"/>
  <c r="BN141"/>
  <c r="BM141"/>
  <c r="BL141"/>
  <c r="BJ141"/>
  <c r="BH141"/>
  <c r="BG141"/>
  <c r="BF141"/>
  <c r="BE141"/>
  <c r="BC141"/>
  <c r="BB141"/>
  <c r="AZ141"/>
  <c r="AY141"/>
  <c r="AR141"/>
  <c r="CZ141" s="1"/>
  <c r="AQ141"/>
  <c r="CG141" s="1"/>
  <c r="AP141"/>
  <c r="CF141" s="1"/>
  <c r="AO141"/>
  <c r="CE141" s="1"/>
  <c r="AN141"/>
  <c r="CV141" s="1"/>
  <c r="AM141"/>
  <c r="BK141" s="1"/>
  <c r="AL141"/>
  <c r="CB141" s="1"/>
  <c r="AK141"/>
  <c r="BI141" s="1"/>
  <c r="AJ141"/>
  <c r="BZ141" s="1"/>
  <c r="AI141"/>
  <c r="BY141" s="1"/>
  <c r="AH141"/>
  <c r="CP141" s="1"/>
  <c r="AG141"/>
  <c r="BW141" s="1"/>
  <c r="AF141"/>
  <c r="BD141" s="1"/>
  <c r="AE141"/>
  <c r="CM141" s="1"/>
  <c r="AD141"/>
  <c r="BT141" s="1"/>
  <c r="AC141"/>
  <c r="BA141" s="1"/>
  <c r="AB141"/>
  <c r="BR141" s="1"/>
  <c r="AA141"/>
  <c r="AX141" s="1"/>
  <c r="X141"/>
  <c r="X16" i="2" s="1"/>
  <c r="N141" i="1"/>
  <c r="Y141" s="1"/>
  <c r="CY140"/>
  <c r="CX140"/>
  <c r="CW140"/>
  <c r="CU140"/>
  <c r="CT140"/>
  <c r="CS140"/>
  <c r="CR140"/>
  <c r="CQ140"/>
  <c r="CO140"/>
  <c r="CN140"/>
  <c r="CL140"/>
  <c r="CK140"/>
  <c r="CJ140"/>
  <c r="CI140"/>
  <c r="CH140"/>
  <c r="CD140"/>
  <c r="CC140"/>
  <c r="CA140"/>
  <c r="BX140"/>
  <c r="BV140"/>
  <c r="BU140"/>
  <c r="BS140"/>
  <c r="BP140"/>
  <c r="BO140"/>
  <c r="BN140"/>
  <c r="BM140"/>
  <c r="BL140"/>
  <c r="BJ140"/>
  <c r="BH140"/>
  <c r="BG140"/>
  <c r="BF140"/>
  <c r="BE140"/>
  <c r="BC140"/>
  <c r="BB140"/>
  <c r="AZ140"/>
  <c r="AY140"/>
  <c r="AR140"/>
  <c r="CZ140" s="1"/>
  <c r="AQ140"/>
  <c r="CG140" s="1"/>
  <c r="AP140"/>
  <c r="CF140" s="1"/>
  <c r="AO140"/>
  <c r="CE140" s="1"/>
  <c r="AN140"/>
  <c r="CV140" s="1"/>
  <c r="AM140"/>
  <c r="BK140" s="1"/>
  <c r="AL140"/>
  <c r="CB140" s="1"/>
  <c r="AK140"/>
  <c r="BI140" s="1"/>
  <c r="AJ140"/>
  <c r="BZ140" s="1"/>
  <c r="AI140"/>
  <c r="BY140" s="1"/>
  <c r="AH140"/>
  <c r="CP140" s="1"/>
  <c r="AG140"/>
  <c r="BW140" s="1"/>
  <c r="AF140"/>
  <c r="BD140" s="1"/>
  <c r="AE140"/>
  <c r="CM140" s="1"/>
  <c r="AD140"/>
  <c r="BT140" s="1"/>
  <c r="AC140"/>
  <c r="BA140" s="1"/>
  <c r="AB140"/>
  <c r="BR140" s="1"/>
  <c r="AA140"/>
  <c r="X140"/>
  <c r="X40" i="3" s="1"/>
  <c r="N140" i="1"/>
  <c r="CY139"/>
  <c r="CX139"/>
  <c r="CW139"/>
  <c r="CU139"/>
  <c r="CT139"/>
  <c r="CS139"/>
  <c r="CR139"/>
  <c r="CQ139"/>
  <c r="CO139"/>
  <c r="CN139"/>
  <c r="CL139"/>
  <c r="CK139"/>
  <c r="CJ139"/>
  <c r="CI139"/>
  <c r="CH139"/>
  <c r="CD139"/>
  <c r="CC139"/>
  <c r="CA139"/>
  <c r="BX139"/>
  <c r="BV139"/>
  <c r="BU139"/>
  <c r="BS139"/>
  <c r="BP139"/>
  <c r="BO139"/>
  <c r="BN139"/>
  <c r="BM139"/>
  <c r="BL139"/>
  <c r="BJ139"/>
  <c r="BH139"/>
  <c r="BG139"/>
  <c r="BF139"/>
  <c r="BE139"/>
  <c r="BC139"/>
  <c r="BB139"/>
  <c r="AZ139"/>
  <c r="AY139"/>
  <c r="AR139"/>
  <c r="CZ139" s="1"/>
  <c r="AQ139"/>
  <c r="CG139" s="1"/>
  <c r="AP139"/>
  <c r="CF139" s="1"/>
  <c r="AO139"/>
  <c r="CE139" s="1"/>
  <c r="AN139"/>
  <c r="CV139" s="1"/>
  <c r="AM139"/>
  <c r="BK139" s="1"/>
  <c r="AL139"/>
  <c r="CB139" s="1"/>
  <c r="AK139"/>
  <c r="BI139" s="1"/>
  <c r="AJ139"/>
  <c r="BZ139" s="1"/>
  <c r="AI139"/>
  <c r="BY139" s="1"/>
  <c r="AH139"/>
  <c r="CP139" s="1"/>
  <c r="AG139"/>
  <c r="BW139" s="1"/>
  <c r="AF139"/>
  <c r="BD139" s="1"/>
  <c r="AE139"/>
  <c r="CM139" s="1"/>
  <c r="AD139"/>
  <c r="BT139" s="1"/>
  <c r="AC139"/>
  <c r="BA139" s="1"/>
  <c r="AB139"/>
  <c r="BR139" s="1"/>
  <c r="AA139"/>
  <c r="AX139" s="1"/>
  <c r="X139"/>
  <c r="X18" i="3" s="1"/>
  <c r="N139" i="1"/>
  <c r="Y139" s="1"/>
  <c r="W137"/>
  <c r="V137"/>
  <c r="U137"/>
  <c r="T137"/>
  <c r="S137"/>
  <c r="R137"/>
  <c r="Q137"/>
  <c r="P137"/>
  <c r="O137"/>
  <c r="M137"/>
  <c r="L137"/>
  <c r="K137"/>
  <c r="J137"/>
  <c r="I137"/>
  <c r="H137"/>
  <c r="G137"/>
  <c r="F137"/>
  <c r="E137"/>
  <c r="Y136"/>
  <c r="X136"/>
  <c r="W136"/>
  <c r="V136"/>
  <c r="U136"/>
  <c r="T136"/>
  <c r="S136"/>
  <c r="R136"/>
  <c r="Q136"/>
  <c r="P136"/>
  <c r="O136"/>
  <c r="N136"/>
  <c r="M136"/>
  <c r="L136"/>
  <c r="K136"/>
  <c r="J136"/>
  <c r="I136"/>
  <c r="H136"/>
  <c r="G136"/>
  <c r="F136"/>
  <c r="E136"/>
  <c r="CY131"/>
  <c r="CX131"/>
  <c r="CW131"/>
  <c r="CU131"/>
  <c r="CT131"/>
  <c r="CS131"/>
  <c r="CR131"/>
  <c r="CQ131"/>
  <c r="CO131"/>
  <c r="CN131"/>
  <c r="CL131"/>
  <c r="CK131"/>
  <c r="CJ131"/>
  <c r="CI131"/>
  <c r="CH131"/>
  <c r="CD131"/>
  <c r="CC131"/>
  <c r="CA131"/>
  <c r="BX131"/>
  <c r="BV131"/>
  <c r="BU131"/>
  <c r="BS131"/>
  <c r="BP131"/>
  <c r="BO131"/>
  <c r="BN131"/>
  <c r="BM131"/>
  <c r="BL131"/>
  <c r="BJ131"/>
  <c r="BH131"/>
  <c r="BG131"/>
  <c r="BF131"/>
  <c r="BE131"/>
  <c r="BC131"/>
  <c r="BB131"/>
  <c r="AZ131"/>
  <c r="AY131"/>
  <c r="AR131"/>
  <c r="CZ131" s="1"/>
  <c r="AQ131"/>
  <c r="CG131" s="1"/>
  <c r="AP131"/>
  <c r="CF131" s="1"/>
  <c r="AO131"/>
  <c r="CE131" s="1"/>
  <c r="AN131"/>
  <c r="CV131" s="1"/>
  <c r="AM131"/>
  <c r="BK131" s="1"/>
  <c r="AL131"/>
  <c r="CB131" s="1"/>
  <c r="AK131"/>
  <c r="BI131" s="1"/>
  <c r="AJ131"/>
  <c r="BZ131" s="1"/>
  <c r="AI131"/>
  <c r="BY131" s="1"/>
  <c r="AH131"/>
  <c r="CP131" s="1"/>
  <c r="AG131"/>
  <c r="BW131" s="1"/>
  <c r="AF131"/>
  <c r="BD131" s="1"/>
  <c r="AE131"/>
  <c r="CM131" s="1"/>
  <c r="AD131"/>
  <c r="BT131" s="1"/>
  <c r="AC131"/>
  <c r="BA131" s="1"/>
  <c r="AB131"/>
  <c r="BR131" s="1"/>
  <c r="AA131"/>
  <c r="AX131" s="1"/>
  <c r="X131"/>
  <c r="X24" i="4" s="1"/>
  <c r="N131" i="1"/>
  <c r="Y131" s="1"/>
  <c r="CY130"/>
  <c r="CX130"/>
  <c r="CW130"/>
  <c r="CU130"/>
  <c r="CT130"/>
  <c r="CS130"/>
  <c r="CR130"/>
  <c r="CQ130"/>
  <c r="CO130"/>
  <c r="CN130"/>
  <c r="CL130"/>
  <c r="CK130"/>
  <c r="CJ130"/>
  <c r="CI130"/>
  <c r="CH130"/>
  <c r="CD130"/>
  <c r="CC130"/>
  <c r="CA130"/>
  <c r="BX130"/>
  <c r="BV130"/>
  <c r="BU130"/>
  <c r="BS130"/>
  <c r="BP130"/>
  <c r="BO130"/>
  <c r="BN130"/>
  <c r="BM130"/>
  <c r="BL130"/>
  <c r="BJ130"/>
  <c r="BH130"/>
  <c r="BG130"/>
  <c r="BF130"/>
  <c r="BE130"/>
  <c r="BC130"/>
  <c r="BB130"/>
  <c r="AZ130"/>
  <c r="AY130"/>
  <c r="AR130"/>
  <c r="CZ130" s="1"/>
  <c r="AQ130"/>
  <c r="CG130" s="1"/>
  <c r="AP130"/>
  <c r="CF130" s="1"/>
  <c r="AO130"/>
  <c r="CE130" s="1"/>
  <c r="AN130"/>
  <c r="CV130" s="1"/>
  <c r="AM130"/>
  <c r="BK130" s="1"/>
  <c r="AL130"/>
  <c r="CB130" s="1"/>
  <c r="AK130"/>
  <c r="BI130" s="1"/>
  <c r="AJ130"/>
  <c r="BZ130" s="1"/>
  <c r="AI130"/>
  <c r="BY130" s="1"/>
  <c r="AH130"/>
  <c r="CP130" s="1"/>
  <c r="AG130"/>
  <c r="BW130" s="1"/>
  <c r="AF130"/>
  <c r="BD130" s="1"/>
  <c r="AE130"/>
  <c r="CM130" s="1"/>
  <c r="AD130"/>
  <c r="BT130" s="1"/>
  <c r="AC130"/>
  <c r="BA130" s="1"/>
  <c r="AB130"/>
  <c r="BR130" s="1"/>
  <c r="AA130"/>
  <c r="AX130" s="1"/>
  <c r="X130"/>
  <c r="X20" i="2" s="1"/>
  <c r="N130" i="1"/>
  <c r="Y130" s="1"/>
  <c r="CY129"/>
  <c r="CX129"/>
  <c r="CW129"/>
  <c r="CU129"/>
  <c r="CT129"/>
  <c r="CS129"/>
  <c r="CR129"/>
  <c r="CQ129"/>
  <c r="CO129"/>
  <c r="CN129"/>
  <c r="CL129"/>
  <c r="CK129"/>
  <c r="CJ129"/>
  <c r="CI129"/>
  <c r="CH129"/>
  <c r="CD129"/>
  <c r="CC129"/>
  <c r="CA129"/>
  <c r="BX129"/>
  <c r="BV129"/>
  <c r="BU129"/>
  <c r="BS129"/>
  <c r="BP129"/>
  <c r="BO129"/>
  <c r="BN129"/>
  <c r="BM129"/>
  <c r="BL129"/>
  <c r="BJ129"/>
  <c r="BH129"/>
  <c r="BG129"/>
  <c r="BF129"/>
  <c r="BE129"/>
  <c r="BC129"/>
  <c r="BB129"/>
  <c r="AZ129"/>
  <c r="AY129"/>
  <c r="AR129"/>
  <c r="CZ129" s="1"/>
  <c r="AQ129"/>
  <c r="CG129" s="1"/>
  <c r="AP129"/>
  <c r="CF129" s="1"/>
  <c r="AO129"/>
  <c r="CE129" s="1"/>
  <c r="AN129"/>
  <c r="CV129" s="1"/>
  <c r="AM129"/>
  <c r="BK129" s="1"/>
  <c r="AL129"/>
  <c r="CB129" s="1"/>
  <c r="AK129"/>
  <c r="BI129" s="1"/>
  <c r="AJ129"/>
  <c r="BZ129" s="1"/>
  <c r="AI129"/>
  <c r="BY129" s="1"/>
  <c r="AH129"/>
  <c r="CP129" s="1"/>
  <c r="AG129"/>
  <c r="BW129" s="1"/>
  <c r="AF129"/>
  <c r="BD129" s="1"/>
  <c r="AE129"/>
  <c r="CM129" s="1"/>
  <c r="AD129"/>
  <c r="BT129" s="1"/>
  <c r="AC129"/>
  <c r="BA129" s="1"/>
  <c r="AB129"/>
  <c r="BR129" s="1"/>
  <c r="AA129"/>
  <c r="X129"/>
  <c r="X39" i="3" s="1"/>
  <c r="N129" i="1"/>
  <c r="CY128"/>
  <c r="CX128"/>
  <c r="CW128"/>
  <c r="CU128"/>
  <c r="CT128"/>
  <c r="CS128"/>
  <c r="CR128"/>
  <c r="CQ128"/>
  <c r="CO128"/>
  <c r="CN128"/>
  <c r="CL128"/>
  <c r="CK128"/>
  <c r="CJ128"/>
  <c r="CI128"/>
  <c r="CH128"/>
  <c r="CD128"/>
  <c r="CC128"/>
  <c r="CA128"/>
  <c r="BX128"/>
  <c r="BV128"/>
  <c r="BU128"/>
  <c r="BS128"/>
  <c r="BP128"/>
  <c r="BO128"/>
  <c r="BN128"/>
  <c r="BM128"/>
  <c r="BL128"/>
  <c r="BJ128"/>
  <c r="BH128"/>
  <c r="BG128"/>
  <c r="BF128"/>
  <c r="BE128"/>
  <c r="BC128"/>
  <c r="BB128"/>
  <c r="AZ128"/>
  <c r="AY128"/>
  <c r="AR128"/>
  <c r="CZ128" s="1"/>
  <c r="AQ128"/>
  <c r="CG128" s="1"/>
  <c r="AP128"/>
  <c r="CF128" s="1"/>
  <c r="AO128"/>
  <c r="CE128" s="1"/>
  <c r="AN128"/>
  <c r="CV128" s="1"/>
  <c r="AM128"/>
  <c r="BK128" s="1"/>
  <c r="AL128"/>
  <c r="CB128" s="1"/>
  <c r="AK128"/>
  <c r="BI128" s="1"/>
  <c r="AJ128"/>
  <c r="BZ128" s="1"/>
  <c r="AI128"/>
  <c r="BY128" s="1"/>
  <c r="AH128"/>
  <c r="CP128" s="1"/>
  <c r="AG128"/>
  <c r="BW128" s="1"/>
  <c r="AF128"/>
  <c r="BD128" s="1"/>
  <c r="AE128"/>
  <c r="CM128" s="1"/>
  <c r="AD128"/>
  <c r="BT128" s="1"/>
  <c r="AC128"/>
  <c r="BA128" s="1"/>
  <c r="AB128"/>
  <c r="BR128" s="1"/>
  <c r="AA128"/>
  <c r="AX128" s="1"/>
  <c r="X128"/>
  <c r="X17" i="3" s="1"/>
  <c r="N128" i="1"/>
  <c r="Y128" s="1"/>
  <c r="W126"/>
  <c r="V126"/>
  <c r="U126"/>
  <c r="T126"/>
  <c r="S126"/>
  <c r="R126"/>
  <c r="Q126"/>
  <c r="P126"/>
  <c r="O126"/>
  <c r="M126"/>
  <c r="L126"/>
  <c r="K126"/>
  <c r="J126"/>
  <c r="I126"/>
  <c r="H126"/>
  <c r="G126"/>
  <c r="F126"/>
  <c r="E126"/>
  <c r="Y125"/>
  <c r="X125"/>
  <c r="W125"/>
  <c r="V125"/>
  <c r="U125"/>
  <c r="T125"/>
  <c r="S125"/>
  <c r="R125"/>
  <c r="Q125"/>
  <c r="P125"/>
  <c r="O125"/>
  <c r="N125"/>
  <c r="M125"/>
  <c r="L125"/>
  <c r="K125"/>
  <c r="J125"/>
  <c r="I125"/>
  <c r="H125"/>
  <c r="G125"/>
  <c r="F125"/>
  <c r="E125"/>
  <c r="CY120"/>
  <c r="CX120"/>
  <c r="CW120"/>
  <c r="CU120"/>
  <c r="CT120"/>
  <c r="CS120"/>
  <c r="CR120"/>
  <c r="CQ120"/>
  <c r="CO120"/>
  <c r="CN120"/>
  <c r="CL120"/>
  <c r="CK120"/>
  <c r="CJ120"/>
  <c r="CI120"/>
  <c r="CH120"/>
  <c r="CD120"/>
  <c r="CC120"/>
  <c r="CA120"/>
  <c r="BX120"/>
  <c r="BV120"/>
  <c r="BU120"/>
  <c r="BS120"/>
  <c r="BP120"/>
  <c r="BO120"/>
  <c r="BN120"/>
  <c r="BM120"/>
  <c r="BL120"/>
  <c r="BJ120"/>
  <c r="BH120"/>
  <c r="BG120"/>
  <c r="BF120"/>
  <c r="BE120"/>
  <c r="BC120"/>
  <c r="BB120"/>
  <c r="AZ120"/>
  <c r="AY120"/>
  <c r="AR120"/>
  <c r="CZ120" s="1"/>
  <c r="AQ120"/>
  <c r="CG120" s="1"/>
  <c r="AP120"/>
  <c r="CF120" s="1"/>
  <c r="AO120"/>
  <c r="CE120" s="1"/>
  <c r="AN120"/>
  <c r="CV120" s="1"/>
  <c r="AM120"/>
  <c r="BK120" s="1"/>
  <c r="AL120"/>
  <c r="CB120" s="1"/>
  <c r="AK120"/>
  <c r="BI120" s="1"/>
  <c r="AJ120"/>
  <c r="BZ120" s="1"/>
  <c r="AI120"/>
  <c r="BY120" s="1"/>
  <c r="AH120"/>
  <c r="CP120" s="1"/>
  <c r="AG120"/>
  <c r="BW120" s="1"/>
  <c r="AF120"/>
  <c r="BD120" s="1"/>
  <c r="AE120"/>
  <c r="CM120" s="1"/>
  <c r="AD120"/>
  <c r="BT120" s="1"/>
  <c r="AC120"/>
  <c r="BA120" s="1"/>
  <c r="AB120"/>
  <c r="BR120" s="1"/>
  <c r="AA120"/>
  <c r="X120"/>
  <c r="X22" i="4" s="1"/>
  <c r="N120" i="1"/>
  <c r="CY119"/>
  <c r="CX119"/>
  <c r="CW119"/>
  <c r="CU119"/>
  <c r="CT119"/>
  <c r="CS119"/>
  <c r="CR119"/>
  <c r="CQ119"/>
  <c r="CO119"/>
  <c r="CN119"/>
  <c r="CL119"/>
  <c r="CK119"/>
  <c r="CJ119"/>
  <c r="CI119"/>
  <c r="CH119"/>
  <c r="CD119"/>
  <c r="CC119"/>
  <c r="CA119"/>
  <c r="BX119"/>
  <c r="BV119"/>
  <c r="BU119"/>
  <c r="BS119"/>
  <c r="BP119"/>
  <c r="BO119"/>
  <c r="BN119"/>
  <c r="BM119"/>
  <c r="BL119"/>
  <c r="BJ119"/>
  <c r="BH119"/>
  <c r="BG119"/>
  <c r="BF119"/>
  <c r="BE119"/>
  <c r="BC119"/>
  <c r="BB119"/>
  <c r="AZ119"/>
  <c r="AY119"/>
  <c r="AR119"/>
  <c r="CZ119" s="1"/>
  <c r="AQ119"/>
  <c r="CG119" s="1"/>
  <c r="AP119"/>
  <c r="CF119" s="1"/>
  <c r="AO119"/>
  <c r="CE119" s="1"/>
  <c r="AN119"/>
  <c r="CV119" s="1"/>
  <c r="AM119"/>
  <c r="BK119" s="1"/>
  <c r="AL119"/>
  <c r="CB119" s="1"/>
  <c r="AK119"/>
  <c r="BI119" s="1"/>
  <c r="AJ119"/>
  <c r="BZ119" s="1"/>
  <c r="AI119"/>
  <c r="BY119" s="1"/>
  <c r="AH119"/>
  <c r="CP119" s="1"/>
  <c r="AG119"/>
  <c r="BW119" s="1"/>
  <c r="AF119"/>
  <c r="BD119" s="1"/>
  <c r="AE119"/>
  <c r="CM119" s="1"/>
  <c r="AD119"/>
  <c r="BT119" s="1"/>
  <c r="AC119"/>
  <c r="BA119" s="1"/>
  <c r="AB119"/>
  <c r="BR119" s="1"/>
  <c r="AA119"/>
  <c r="X119"/>
  <c r="X13" i="2" s="1"/>
  <c r="N119" i="1"/>
  <c r="CY118"/>
  <c r="CX118"/>
  <c r="CW118"/>
  <c r="CU118"/>
  <c r="CT118"/>
  <c r="CS118"/>
  <c r="CR118"/>
  <c r="CQ118"/>
  <c r="CO118"/>
  <c r="CN118"/>
  <c r="CL118"/>
  <c r="CK118"/>
  <c r="CJ118"/>
  <c r="CI118"/>
  <c r="CH118"/>
  <c r="CD118"/>
  <c r="CC118"/>
  <c r="CA118"/>
  <c r="BX118"/>
  <c r="BV118"/>
  <c r="BU118"/>
  <c r="BS118"/>
  <c r="BP118"/>
  <c r="BO118"/>
  <c r="BN118"/>
  <c r="BM118"/>
  <c r="BL118"/>
  <c r="BJ118"/>
  <c r="BH118"/>
  <c r="BG118"/>
  <c r="BF118"/>
  <c r="BE118"/>
  <c r="BC118"/>
  <c r="BB118"/>
  <c r="AZ118"/>
  <c r="AY118"/>
  <c r="AR118"/>
  <c r="CZ118" s="1"/>
  <c r="AQ118"/>
  <c r="CG118" s="1"/>
  <c r="AP118"/>
  <c r="CF118" s="1"/>
  <c r="AO118"/>
  <c r="CE118" s="1"/>
  <c r="AN118"/>
  <c r="CV118" s="1"/>
  <c r="AM118"/>
  <c r="BK118" s="1"/>
  <c r="AL118"/>
  <c r="CB118" s="1"/>
  <c r="AK118"/>
  <c r="BI118" s="1"/>
  <c r="AJ118"/>
  <c r="BZ118" s="1"/>
  <c r="AI118"/>
  <c r="BY118" s="1"/>
  <c r="AH118"/>
  <c r="CP118" s="1"/>
  <c r="AG118"/>
  <c r="BW118" s="1"/>
  <c r="AF118"/>
  <c r="BD118" s="1"/>
  <c r="AE118"/>
  <c r="CM118" s="1"/>
  <c r="AD118"/>
  <c r="BT118" s="1"/>
  <c r="AC118"/>
  <c r="BA118" s="1"/>
  <c r="AB118"/>
  <c r="BR118" s="1"/>
  <c r="AA118"/>
  <c r="X118"/>
  <c r="X23" i="3" s="1"/>
  <c r="N118" i="1"/>
  <c r="CY117"/>
  <c r="CX117"/>
  <c r="CW117"/>
  <c r="CU117"/>
  <c r="CT117"/>
  <c r="CS117"/>
  <c r="CR117"/>
  <c r="CQ117"/>
  <c r="CO117"/>
  <c r="CN117"/>
  <c r="CL117"/>
  <c r="CK117"/>
  <c r="CJ117"/>
  <c r="CI117"/>
  <c r="CH117"/>
  <c r="CD117"/>
  <c r="CC117"/>
  <c r="CA117"/>
  <c r="BX117"/>
  <c r="BV117"/>
  <c r="BU117"/>
  <c r="BS117"/>
  <c r="BP117"/>
  <c r="BO117"/>
  <c r="BN117"/>
  <c r="BM117"/>
  <c r="BL117"/>
  <c r="BJ117"/>
  <c r="BH117"/>
  <c r="BG117"/>
  <c r="BF117"/>
  <c r="BE117"/>
  <c r="BC117"/>
  <c r="BB117"/>
  <c r="AZ117"/>
  <c r="AY117"/>
  <c r="AR117"/>
  <c r="CZ117" s="1"/>
  <c r="AQ117"/>
  <c r="CG117" s="1"/>
  <c r="AP117"/>
  <c r="CF117" s="1"/>
  <c r="AO117"/>
  <c r="CE117" s="1"/>
  <c r="AN117"/>
  <c r="CV117" s="1"/>
  <c r="AM117"/>
  <c r="BK117" s="1"/>
  <c r="AL117"/>
  <c r="CB117" s="1"/>
  <c r="AK117"/>
  <c r="BI117" s="1"/>
  <c r="AJ117"/>
  <c r="BZ117" s="1"/>
  <c r="AI117"/>
  <c r="BY117" s="1"/>
  <c r="AH117"/>
  <c r="CP117" s="1"/>
  <c r="AG117"/>
  <c r="BW117" s="1"/>
  <c r="AF117"/>
  <c r="BD117" s="1"/>
  <c r="AE117"/>
  <c r="CM117" s="1"/>
  <c r="AD117"/>
  <c r="BT117" s="1"/>
  <c r="AC117"/>
  <c r="BA117" s="1"/>
  <c r="AB117"/>
  <c r="BR117" s="1"/>
  <c r="AA117"/>
  <c r="X117"/>
  <c r="X25" i="3" s="1"/>
  <c r="N117" i="1"/>
  <c r="W115"/>
  <c r="V115"/>
  <c r="U115"/>
  <c r="T115"/>
  <c r="S115"/>
  <c r="R115"/>
  <c r="Q115"/>
  <c r="P115"/>
  <c r="O115"/>
  <c r="M115"/>
  <c r="L115"/>
  <c r="K115"/>
  <c r="J115"/>
  <c r="I115"/>
  <c r="H115"/>
  <c r="G115"/>
  <c r="F115"/>
  <c r="E115"/>
  <c r="Y114"/>
  <c r="X114"/>
  <c r="W114"/>
  <c r="V114"/>
  <c r="U114"/>
  <c r="T114"/>
  <c r="S114"/>
  <c r="R114"/>
  <c r="Q114"/>
  <c r="P114"/>
  <c r="O114"/>
  <c r="N114"/>
  <c r="M114"/>
  <c r="L114"/>
  <c r="K114"/>
  <c r="J114"/>
  <c r="I114"/>
  <c r="H114"/>
  <c r="G114"/>
  <c r="F114"/>
  <c r="E114"/>
  <c r="CY109"/>
  <c r="CX109"/>
  <c r="CW109"/>
  <c r="CU109"/>
  <c r="CT109"/>
  <c r="CS109"/>
  <c r="CR109"/>
  <c r="CQ109"/>
  <c r="CO109"/>
  <c r="CN109"/>
  <c r="CL109"/>
  <c r="CK109"/>
  <c r="CJ109"/>
  <c r="CI109"/>
  <c r="CH109"/>
  <c r="CD109"/>
  <c r="CC109"/>
  <c r="CA109"/>
  <c r="BX109"/>
  <c r="BV109"/>
  <c r="BU109"/>
  <c r="BS109"/>
  <c r="BP109"/>
  <c r="BO109"/>
  <c r="BN109"/>
  <c r="BM109"/>
  <c r="BL109"/>
  <c r="BJ109"/>
  <c r="BH109"/>
  <c r="BG109"/>
  <c r="BF109"/>
  <c r="BE109"/>
  <c r="BC109"/>
  <c r="BB109"/>
  <c r="AZ109"/>
  <c r="AY109"/>
  <c r="AR109"/>
  <c r="CZ109" s="1"/>
  <c r="AQ109"/>
  <c r="CG109" s="1"/>
  <c r="AP109"/>
  <c r="CF109" s="1"/>
  <c r="AO109"/>
  <c r="CE109" s="1"/>
  <c r="AN109"/>
  <c r="CV109" s="1"/>
  <c r="AM109"/>
  <c r="BK109" s="1"/>
  <c r="AL109"/>
  <c r="CB109" s="1"/>
  <c r="AK109"/>
  <c r="BI109" s="1"/>
  <c r="AJ109"/>
  <c r="BZ109" s="1"/>
  <c r="AI109"/>
  <c r="BY109" s="1"/>
  <c r="AH109"/>
  <c r="CP109" s="1"/>
  <c r="AG109"/>
  <c r="BW109" s="1"/>
  <c r="AF109"/>
  <c r="BD109" s="1"/>
  <c r="AE109"/>
  <c r="CM109" s="1"/>
  <c r="AD109"/>
  <c r="BT109" s="1"/>
  <c r="AC109"/>
  <c r="BA109" s="1"/>
  <c r="AB109"/>
  <c r="BR109" s="1"/>
  <c r="AA109"/>
  <c r="BQ109" s="1"/>
  <c r="X109"/>
  <c r="X15" i="4" s="1"/>
  <c r="N109" i="1"/>
  <c r="CY108"/>
  <c r="CX108"/>
  <c r="CW108"/>
  <c r="CU108"/>
  <c r="CT108"/>
  <c r="CS108"/>
  <c r="CR108"/>
  <c r="CQ108"/>
  <c r="CO108"/>
  <c r="CN108"/>
  <c r="CL108"/>
  <c r="CK108"/>
  <c r="CJ108"/>
  <c r="CI108"/>
  <c r="CH108"/>
  <c r="CD108"/>
  <c r="CC108"/>
  <c r="CA108"/>
  <c r="BX108"/>
  <c r="BV108"/>
  <c r="BU108"/>
  <c r="BS108"/>
  <c r="BP108"/>
  <c r="BO108"/>
  <c r="BN108"/>
  <c r="BM108"/>
  <c r="BL108"/>
  <c r="BJ108"/>
  <c r="BH108"/>
  <c r="BG108"/>
  <c r="BF108"/>
  <c r="BE108"/>
  <c r="BC108"/>
  <c r="BB108"/>
  <c r="AZ108"/>
  <c r="AY108"/>
  <c r="AR108"/>
  <c r="CZ108" s="1"/>
  <c r="AQ108"/>
  <c r="CG108" s="1"/>
  <c r="AP108"/>
  <c r="CF108" s="1"/>
  <c r="AO108"/>
  <c r="CE108" s="1"/>
  <c r="AN108"/>
  <c r="CV108" s="1"/>
  <c r="AM108"/>
  <c r="BK108" s="1"/>
  <c r="AL108"/>
  <c r="CB108" s="1"/>
  <c r="AK108"/>
  <c r="BI108" s="1"/>
  <c r="AJ108"/>
  <c r="BZ108" s="1"/>
  <c r="AI108"/>
  <c r="BY108" s="1"/>
  <c r="AH108"/>
  <c r="CP108" s="1"/>
  <c r="AG108"/>
  <c r="BW108" s="1"/>
  <c r="AF108"/>
  <c r="BD108" s="1"/>
  <c r="AE108"/>
  <c r="CM108" s="1"/>
  <c r="AD108"/>
  <c r="BT108" s="1"/>
  <c r="AC108"/>
  <c r="BA108" s="1"/>
  <c r="AB108"/>
  <c r="BR108" s="1"/>
  <c r="AA108"/>
  <c r="BQ108" s="1"/>
  <c r="DB108" s="1"/>
  <c r="X108"/>
  <c r="X8" i="2" s="1"/>
  <c r="N108" i="1"/>
  <c r="CY107"/>
  <c r="CX107"/>
  <c r="CW107"/>
  <c r="CU107"/>
  <c r="CT107"/>
  <c r="CS107"/>
  <c r="CR107"/>
  <c r="CQ107"/>
  <c r="CO107"/>
  <c r="CN107"/>
  <c r="CL107"/>
  <c r="CK107"/>
  <c r="CJ107"/>
  <c r="CI107"/>
  <c r="CH107"/>
  <c r="CD107"/>
  <c r="CC107"/>
  <c r="CA107"/>
  <c r="BX107"/>
  <c r="BV107"/>
  <c r="BU107"/>
  <c r="BS107"/>
  <c r="BP107"/>
  <c r="BO107"/>
  <c r="BN107"/>
  <c r="BM107"/>
  <c r="BL107"/>
  <c r="BJ107"/>
  <c r="BH107"/>
  <c r="BG107"/>
  <c r="BF107"/>
  <c r="BE107"/>
  <c r="BC107"/>
  <c r="BB107"/>
  <c r="AZ107"/>
  <c r="AY107"/>
  <c r="AR107"/>
  <c r="CZ107" s="1"/>
  <c r="AQ107"/>
  <c r="CG107" s="1"/>
  <c r="AP107"/>
  <c r="CF107" s="1"/>
  <c r="AO107"/>
  <c r="CE107" s="1"/>
  <c r="AN107"/>
  <c r="CV107" s="1"/>
  <c r="AM107"/>
  <c r="BK107" s="1"/>
  <c r="AL107"/>
  <c r="CB107" s="1"/>
  <c r="AK107"/>
  <c r="BI107" s="1"/>
  <c r="AJ107"/>
  <c r="BZ107" s="1"/>
  <c r="AI107"/>
  <c r="BY107" s="1"/>
  <c r="AH107"/>
  <c r="CP107" s="1"/>
  <c r="AG107"/>
  <c r="BW107" s="1"/>
  <c r="AF107"/>
  <c r="BD107" s="1"/>
  <c r="AE107"/>
  <c r="CM107" s="1"/>
  <c r="AD107"/>
  <c r="BT107" s="1"/>
  <c r="AC107"/>
  <c r="BA107" s="1"/>
  <c r="AB107"/>
  <c r="BR107" s="1"/>
  <c r="AA107"/>
  <c r="BQ107" s="1"/>
  <c r="X107"/>
  <c r="X28" i="3" s="1"/>
  <c r="N107" i="1"/>
  <c r="CY106"/>
  <c r="CX106"/>
  <c r="CW106"/>
  <c r="CU106"/>
  <c r="CT106"/>
  <c r="CS106"/>
  <c r="CR106"/>
  <c r="CQ106"/>
  <c r="CO106"/>
  <c r="CN106"/>
  <c r="CL106"/>
  <c r="CK106"/>
  <c r="CJ106"/>
  <c r="CI106"/>
  <c r="CH106"/>
  <c r="CD106"/>
  <c r="CC106"/>
  <c r="CA106"/>
  <c r="BX106"/>
  <c r="BV106"/>
  <c r="BU106"/>
  <c r="BS106"/>
  <c r="BP106"/>
  <c r="BO106"/>
  <c r="BN106"/>
  <c r="BM106"/>
  <c r="BL106"/>
  <c r="BJ106"/>
  <c r="BH106"/>
  <c r="BG106"/>
  <c r="BF106"/>
  <c r="BE106"/>
  <c r="BC106"/>
  <c r="BB106"/>
  <c r="AZ106"/>
  <c r="AY106"/>
  <c r="AR106"/>
  <c r="CZ106" s="1"/>
  <c r="AQ106"/>
  <c r="CG106" s="1"/>
  <c r="AP106"/>
  <c r="CF106" s="1"/>
  <c r="AO106"/>
  <c r="CE106" s="1"/>
  <c r="AN106"/>
  <c r="CV106" s="1"/>
  <c r="AM106"/>
  <c r="BK106" s="1"/>
  <c r="AL106"/>
  <c r="CB106" s="1"/>
  <c r="AK106"/>
  <c r="BI106" s="1"/>
  <c r="AJ106"/>
  <c r="BZ106" s="1"/>
  <c r="AI106"/>
  <c r="BY106" s="1"/>
  <c r="AH106"/>
  <c r="CP106" s="1"/>
  <c r="AG106"/>
  <c r="BW106" s="1"/>
  <c r="AF106"/>
  <c r="BD106" s="1"/>
  <c r="AE106"/>
  <c r="CM106" s="1"/>
  <c r="AD106"/>
  <c r="BT106" s="1"/>
  <c r="AC106"/>
  <c r="BA106" s="1"/>
  <c r="AB106"/>
  <c r="BR106" s="1"/>
  <c r="AA106"/>
  <c r="BQ106" s="1"/>
  <c r="X106"/>
  <c r="X16" i="3" s="1"/>
  <c r="N106" i="1"/>
  <c r="W104"/>
  <c r="V104"/>
  <c r="U104"/>
  <c r="T104"/>
  <c r="S104"/>
  <c r="R104"/>
  <c r="Q104"/>
  <c r="P104"/>
  <c r="O104"/>
  <c r="M104"/>
  <c r="L104"/>
  <c r="K104"/>
  <c r="J104"/>
  <c r="I104"/>
  <c r="H104"/>
  <c r="G104"/>
  <c r="F104"/>
  <c r="E104"/>
  <c r="Y103"/>
  <c r="X103"/>
  <c r="W103"/>
  <c r="V103"/>
  <c r="U103"/>
  <c r="T103"/>
  <c r="S103"/>
  <c r="R103"/>
  <c r="Q103"/>
  <c r="P103"/>
  <c r="O103"/>
  <c r="N103"/>
  <c r="M103"/>
  <c r="L103"/>
  <c r="K103"/>
  <c r="J103"/>
  <c r="I103"/>
  <c r="H103"/>
  <c r="G103"/>
  <c r="F103"/>
  <c r="E103"/>
  <c r="CY98"/>
  <c r="CX98"/>
  <c r="CW98"/>
  <c r="CU98"/>
  <c r="CT98"/>
  <c r="CS98"/>
  <c r="CR98"/>
  <c r="CQ98"/>
  <c r="CO98"/>
  <c r="CN98"/>
  <c r="CL98"/>
  <c r="CK98"/>
  <c r="CJ98"/>
  <c r="CI98"/>
  <c r="CH98"/>
  <c r="CD98"/>
  <c r="CC98"/>
  <c r="CA98"/>
  <c r="BX98"/>
  <c r="BV98"/>
  <c r="BU98"/>
  <c r="BS98"/>
  <c r="BP98"/>
  <c r="BO98"/>
  <c r="BN98"/>
  <c r="BM98"/>
  <c r="BL98"/>
  <c r="BJ98"/>
  <c r="BH98"/>
  <c r="BG98"/>
  <c r="BF98"/>
  <c r="BE98"/>
  <c r="BC98"/>
  <c r="BB98"/>
  <c r="AZ98"/>
  <c r="AY98"/>
  <c r="AR98"/>
  <c r="CZ98" s="1"/>
  <c r="AQ98"/>
  <c r="CG98" s="1"/>
  <c r="AP98"/>
  <c r="CF98" s="1"/>
  <c r="AO98"/>
  <c r="CE98" s="1"/>
  <c r="AN98"/>
  <c r="CV98" s="1"/>
  <c r="AM98"/>
  <c r="BK98" s="1"/>
  <c r="AL98"/>
  <c r="CB98" s="1"/>
  <c r="AK98"/>
  <c r="BI98" s="1"/>
  <c r="AJ98"/>
  <c r="BZ98" s="1"/>
  <c r="AI98"/>
  <c r="BY98" s="1"/>
  <c r="AH98"/>
  <c r="CP98" s="1"/>
  <c r="AG98"/>
  <c r="BW98" s="1"/>
  <c r="AF98"/>
  <c r="BD98" s="1"/>
  <c r="AE98"/>
  <c r="CM98" s="1"/>
  <c r="AD98"/>
  <c r="BT98" s="1"/>
  <c r="AC98"/>
  <c r="BA98" s="1"/>
  <c r="AB98"/>
  <c r="BR98" s="1"/>
  <c r="AA98"/>
  <c r="BQ98" s="1"/>
  <c r="X98"/>
  <c r="X13" i="4" s="1"/>
  <c r="N98" i="1"/>
  <c r="CY97"/>
  <c r="CX97"/>
  <c r="CW97"/>
  <c r="CU97"/>
  <c r="CT97"/>
  <c r="CS97"/>
  <c r="CR97"/>
  <c r="CQ97"/>
  <c r="CO97"/>
  <c r="CN97"/>
  <c r="CL97"/>
  <c r="CK97"/>
  <c r="CJ97"/>
  <c r="CI97"/>
  <c r="CH97"/>
  <c r="CD97"/>
  <c r="CC97"/>
  <c r="CA97"/>
  <c r="BX97"/>
  <c r="BV97"/>
  <c r="BU97"/>
  <c r="BS97"/>
  <c r="BP97"/>
  <c r="BO97"/>
  <c r="BN97"/>
  <c r="BM97"/>
  <c r="BL97"/>
  <c r="BJ97"/>
  <c r="BH97"/>
  <c r="BG97"/>
  <c r="BF97"/>
  <c r="BE97"/>
  <c r="BC97"/>
  <c r="BB97"/>
  <c r="AZ97"/>
  <c r="AY97"/>
  <c r="AR97"/>
  <c r="CZ97" s="1"/>
  <c r="AQ97"/>
  <c r="CG97" s="1"/>
  <c r="AP97"/>
  <c r="CF97" s="1"/>
  <c r="AO97"/>
  <c r="CE97" s="1"/>
  <c r="AN97"/>
  <c r="CV97" s="1"/>
  <c r="AM97"/>
  <c r="BK97" s="1"/>
  <c r="AL97"/>
  <c r="CB97" s="1"/>
  <c r="AK97"/>
  <c r="BI97" s="1"/>
  <c r="AJ97"/>
  <c r="BZ97" s="1"/>
  <c r="AI97"/>
  <c r="BY97" s="1"/>
  <c r="AH97"/>
  <c r="CP97" s="1"/>
  <c r="AG97"/>
  <c r="BW97" s="1"/>
  <c r="AF97"/>
  <c r="BD97" s="1"/>
  <c r="AE97"/>
  <c r="CM97" s="1"/>
  <c r="AD97"/>
  <c r="BT97" s="1"/>
  <c r="AC97"/>
  <c r="BA97" s="1"/>
  <c r="AB97"/>
  <c r="BR97" s="1"/>
  <c r="AA97"/>
  <c r="BQ97" s="1"/>
  <c r="DB97" s="1"/>
  <c r="X97"/>
  <c r="X15" i="2" s="1"/>
  <c r="N97" i="1"/>
  <c r="Y97" s="1"/>
  <c r="CY96"/>
  <c r="CX96"/>
  <c r="CW96"/>
  <c r="CU96"/>
  <c r="CT96"/>
  <c r="CS96"/>
  <c r="CR96"/>
  <c r="CQ96"/>
  <c r="CO96"/>
  <c r="CN96"/>
  <c r="CL96"/>
  <c r="CK96"/>
  <c r="CJ96"/>
  <c r="CI96"/>
  <c r="CH96"/>
  <c r="CD96"/>
  <c r="CC96"/>
  <c r="CA96"/>
  <c r="BX96"/>
  <c r="BV96"/>
  <c r="BU96"/>
  <c r="BS96"/>
  <c r="BP96"/>
  <c r="BO96"/>
  <c r="BN96"/>
  <c r="BM96"/>
  <c r="BL96"/>
  <c r="BJ96"/>
  <c r="BH96"/>
  <c r="BG96"/>
  <c r="BF96"/>
  <c r="BE96"/>
  <c r="BC96"/>
  <c r="BB96"/>
  <c r="AZ96"/>
  <c r="AY96"/>
  <c r="AR96"/>
  <c r="CZ96" s="1"/>
  <c r="AQ96"/>
  <c r="CG96" s="1"/>
  <c r="AP96"/>
  <c r="CF96" s="1"/>
  <c r="AO96"/>
  <c r="CE96" s="1"/>
  <c r="AN96"/>
  <c r="CV96" s="1"/>
  <c r="AM96"/>
  <c r="BK96" s="1"/>
  <c r="AL96"/>
  <c r="CB96" s="1"/>
  <c r="AK96"/>
  <c r="BI96" s="1"/>
  <c r="AJ96"/>
  <c r="BZ96" s="1"/>
  <c r="AI96"/>
  <c r="BY96" s="1"/>
  <c r="AH96"/>
  <c r="CP96" s="1"/>
  <c r="AG96"/>
  <c r="BW96" s="1"/>
  <c r="AF96"/>
  <c r="BD96" s="1"/>
  <c r="AE96"/>
  <c r="CM96" s="1"/>
  <c r="AD96"/>
  <c r="BT96" s="1"/>
  <c r="AC96"/>
  <c r="BA96" s="1"/>
  <c r="AB96"/>
  <c r="BR96" s="1"/>
  <c r="AA96"/>
  <c r="BQ96" s="1"/>
  <c r="X96"/>
  <c r="X29" i="3" s="1"/>
  <c r="N96" i="1"/>
  <c r="CY95"/>
  <c r="CX95"/>
  <c r="CW95"/>
  <c r="CU95"/>
  <c r="CT95"/>
  <c r="CS95"/>
  <c r="CR95"/>
  <c r="CQ95"/>
  <c r="CO95"/>
  <c r="CN95"/>
  <c r="CL95"/>
  <c r="CK95"/>
  <c r="CJ95"/>
  <c r="CI95"/>
  <c r="CH95"/>
  <c r="CD95"/>
  <c r="CC95"/>
  <c r="CA95"/>
  <c r="BX95"/>
  <c r="BV95"/>
  <c r="BU95"/>
  <c r="BS95"/>
  <c r="BP95"/>
  <c r="BO95"/>
  <c r="BN95"/>
  <c r="BM95"/>
  <c r="BL95"/>
  <c r="BJ95"/>
  <c r="BH95"/>
  <c r="BG95"/>
  <c r="BF95"/>
  <c r="BE95"/>
  <c r="BC95"/>
  <c r="BB95"/>
  <c r="AZ95"/>
  <c r="AY95"/>
  <c r="AR95"/>
  <c r="CZ95" s="1"/>
  <c r="AQ95"/>
  <c r="CG95" s="1"/>
  <c r="AP95"/>
  <c r="CF95" s="1"/>
  <c r="AO95"/>
  <c r="CE95" s="1"/>
  <c r="AN95"/>
  <c r="CV95" s="1"/>
  <c r="AM95"/>
  <c r="BK95" s="1"/>
  <c r="AL95"/>
  <c r="CB95" s="1"/>
  <c r="AK95"/>
  <c r="BI95" s="1"/>
  <c r="AJ95"/>
  <c r="BZ95" s="1"/>
  <c r="AI95"/>
  <c r="BY95" s="1"/>
  <c r="AH95"/>
  <c r="CP95" s="1"/>
  <c r="AG95"/>
  <c r="BW95" s="1"/>
  <c r="AF95"/>
  <c r="BD95" s="1"/>
  <c r="AE95"/>
  <c r="CM95" s="1"/>
  <c r="AD95"/>
  <c r="BT95" s="1"/>
  <c r="AC95"/>
  <c r="BA95" s="1"/>
  <c r="AB95"/>
  <c r="BR95" s="1"/>
  <c r="AA95"/>
  <c r="BQ95" s="1"/>
  <c r="X95"/>
  <c r="X11" i="3" s="1"/>
  <c r="N95" i="1"/>
  <c r="W93"/>
  <c r="V93"/>
  <c r="U93"/>
  <c r="T93"/>
  <c r="S93"/>
  <c r="R93"/>
  <c r="Q93"/>
  <c r="P93"/>
  <c r="O93"/>
  <c r="M93"/>
  <c r="L93"/>
  <c r="K93"/>
  <c r="J93"/>
  <c r="I93"/>
  <c r="H93"/>
  <c r="G93"/>
  <c r="F93"/>
  <c r="E93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CY87"/>
  <c r="CX87"/>
  <c r="CW87"/>
  <c r="CU87"/>
  <c r="CT87"/>
  <c r="CS87"/>
  <c r="CR87"/>
  <c r="CQ87"/>
  <c r="CO87"/>
  <c r="CN87"/>
  <c r="CL87"/>
  <c r="CK87"/>
  <c r="CJ87"/>
  <c r="CI87"/>
  <c r="CH87"/>
  <c r="CD87"/>
  <c r="CC87"/>
  <c r="CA87"/>
  <c r="BX87"/>
  <c r="BV87"/>
  <c r="BU87"/>
  <c r="BS87"/>
  <c r="BP87"/>
  <c r="BO87"/>
  <c r="BN87"/>
  <c r="BM87"/>
  <c r="BL87"/>
  <c r="BJ87"/>
  <c r="BH87"/>
  <c r="BG87"/>
  <c r="BF87"/>
  <c r="BE87"/>
  <c r="BC87"/>
  <c r="BB87"/>
  <c r="AZ87"/>
  <c r="AY87"/>
  <c r="AR87"/>
  <c r="CZ87" s="1"/>
  <c r="AQ87"/>
  <c r="CG87" s="1"/>
  <c r="AP87"/>
  <c r="CF87" s="1"/>
  <c r="AO87"/>
  <c r="CE87" s="1"/>
  <c r="AN87"/>
  <c r="CV87" s="1"/>
  <c r="AM87"/>
  <c r="BK87" s="1"/>
  <c r="AL87"/>
  <c r="CB87" s="1"/>
  <c r="AK87"/>
  <c r="BI87" s="1"/>
  <c r="AJ87"/>
  <c r="BZ87" s="1"/>
  <c r="AI87"/>
  <c r="BY87" s="1"/>
  <c r="AH87"/>
  <c r="CP87" s="1"/>
  <c r="AG87"/>
  <c r="BW87" s="1"/>
  <c r="AF87"/>
  <c r="BD87" s="1"/>
  <c r="AE87"/>
  <c r="CM87" s="1"/>
  <c r="AD87"/>
  <c r="BT87" s="1"/>
  <c r="AC87"/>
  <c r="BA87" s="1"/>
  <c r="AB87"/>
  <c r="BR87" s="1"/>
  <c r="AA87"/>
  <c r="BQ87" s="1"/>
  <c r="X87"/>
  <c r="X20" i="4" s="1"/>
  <c r="N87" i="1"/>
  <c r="CY86"/>
  <c r="CX86"/>
  <c r="CW86"/>
  <c r="CU86"/>
  <c r="CT86"/>
  <c r="CS86"/>
  <c r="CR86"/>
  <c r="CQ86"/>
  <c r="CO86"/>
  <c r="CN86"/>
  <c r="CL86"/>
  <c r="CK86"/>
  <c r="CJ86"/>
  <c r="CI86"/>
  <c r="CH86"/>
  <c r="CD86"/>
  <c r="CC86"/>
  <c r="CA86"/>
  <c r="BX86"/>
  <c r="BV86"/>
  <c r="BU86"/>
  <c r="BS86"/>
  <c r="BP86"/>
  <c r="BO86"/>
  <c r="BN86"/>
  <c r="BM86"/>
  <c r="BL86"/>
  <c r="BJ86"/>
  <c r="BH86"/>
  <c r="BG86"/>
  <c r="BF86"/>
  <c r="BE86"/>
  <c r="BC86"/>
  <c r="BB86"/>
  <c r="AZ86"/>
  <c r="AY86"/>
  <c r="AR86"/>
  <c r="CZ86" s="1"/>
  <c r="AQ86"/>
  <c r="CG86" s="1"/>
  <c r="AP86"/>
  <c r="CF86" s="1"/>
  <c r="AO86"/>
  <c r="CE86" s="1"/>
  <c r="AN86"/>
  <c r="CV86" s="1"/>
  <c r="AM86"/>
  <c r="BK86" s="1"/>
  <c r="AL86"/>
  <c r="CB86" s="1"/>
  <c r="AK86"/>
  <c r="BI86" s="1"/>
  <c r="AJ86"/>
  <c r="BZ86" s="1"/>
  <c r="AI86"/>
  <c r="BY86" s="1"/>
  <c r="AH86"/>
  <c r="CP86" s="1"/>
  <c r="AG86"/>
  <c r="BW86" s="1"/>
  <c r="AF86"/>
  <c r="BD86" s="1"/>
  <c r="AE86"/>
  <c r="CM86" s="1"/>
  <c r="AD86"/>
  <c r="BT86" s="1"/>
  <c r="AC86"/>
  <c r="BA86" s="1"/>
  <c r="AB86"/>
  <c r="BR86" s="1"/>
  <c r="AA86"/>
  <c r="BQ86" s="1"/>
  <c r="DB86" s="1"/>
  <c r="X86"/>
  <c r="X14" i="2" s="1"/>
  <c r="N86" i="1"/>
  <c r="Y86" s="1"/>
  <c r="CY85"/>
  <c r="CX85"/>
  <c r="CW85"/>
  <c r="CU85"/>
  <c r="CT85"/>
  <c r="CS85"/>
  <c r="CR85"/>
  <c r="CQ85"/>
  <c r="CO85"/>
  <c r="CN85"/>
  <c r="CL85"/>
  <c r="CK85"/>
  <c r="CJ85"/>
  <c r="CI85"/>
  <c r="CH85"/>
  <c r="CD85"/>
  <c r="CC85"/>
  <c r="CA85"/>
  <c r="BX85"/>
  <c r="BV85"/>
  <c r="BU85"/>
  <c r="BS85"/>
  <c r="BP85"/>
  <c r="BO85"/>
  <c r="BN85"/>
  <c r="BM85"/>
  <c r="BL85"/>
  <c r="BJ85"/>
  <c r="BH85"/>
  <c r="BG85"/>
  <c r="BF85"/>
  <c r="BE85"/>
  <c r="BC85"/>
  <c r="BB85"/>
  <c r="AZ85"/>
  <c r="AY85"/>
  <c r="AR85"/>
  <c r="CZ85" s="1"/>
  <c r="AQ85"/>
  <c r="CG85" s="1"/>
  <c r="AP85"/>
  <c r="CF85" s="1"/>
  <c r="AO85"/>
  <c r="CE85" s="1"/>
  <c r="AN85"/>
  <c r="CV85" s="1"/>
  <c r="AM85"/>
  <c r="BK85" s="1"/>
  <c r="AL85"/>
  <c r="CB85" s="1"/>
  <c r="AK85"/>
  <c r="BI85" s="1"/>
  <c r="AJ85"/>
  <c r="BZ85" s="1"/>
  <c r="AI85"/>
  <c r="BY85" s="1"/>
  <c r="AH85"/>
  <c r="CP85" s="1"/>
  <c r="AG85"/>
  <c r="BW85" s="1"/>
  <c r="AF85"/>
  <c r="BD85" s="1"/>
  <c r="AE85"/>
  <c r="CM85" s="1"/>
  <c r="AD85"/>
  <c r="BT85" s="1"/>
  <c r="AC85"/>
  <c r="BA85" s="1"/>
  <c r="AB85"/>
  <c r="BR85" s="1"/>
  <c r="AA85"/>
  <c r="BQ85" s="1"/>
  <c r="X85"/>
  <c r="X38" i="3" s="1"/>
  <c r="N85" i="1"/>
  <c r="CY84"/>
  <c r="CX84"/>
  <c r="CW84"/>
  <c r="CU84"/>
  <c r="CT84"/>
  <c r="CS84"/>
  <c r="CR84"/>
  <c r="CQ84"/>
  <c r="CO84"/>
  <c r="CN84"/>
  <c r="CL84"/>
  <c r="CK84"/>
  <c r="CJ84"/>
  <c r="CI84"/>
  <c r="CH84"/>
  <c r="CD84"/>
  <c r="CC84"/>
  <c r="CA84"/>
  <c r="BX84"/>
  <c r="BV84"/>
  <c r="BU84"/>
  <c r="BS84"/>
  <c r="BP84"/>
  <c r="BO84"/>
  <c r="BN84"/>
  <c r="BM84"/>
  <c r="BL84"/>
  <c r="BJ84"/>
  <c r="BH84"/>
  <c r="BG84"/>
  <c r="BF84"/>
  <c r="BE84"/>
  <c r="BC84"/>
  <c r="BB84"/>
  <c r="AZ84"/>
  <c r="AY84"/>
  <c r="AR84"/>
  <c r="CZ84" s="1"/>
  <c r="AQ84"/>
  <c r="CG84" s="1"/>
  <c r="AP84"/>
  <c r="CF84" s="1"/>
  <c r="AO84"/>
  <c r="CE84" s="1"/>
  <c r="AN84"/>
  <c r="CV84" s="1"/>
  <c r="AM84"/>
  <c r="BK84" s="1"/>
  <c r="AL84"/>
  <c r="CB84" s="1"/>
  <c r="AK84"/>
  <c r="BI84" s="1"/>
  <c r="AJ84"/>
  <c r="BZ84" s="1"/>
  <c r="AI84"/>
  <c r="BY84" s="1"/>
  <c r="AH84"/>
  <c r="CP84" s="1"/>
  <c r="AG84"/>
  <c r="BW84" s="1"/>
  <c r="AF84"/>
  <c r="BD84" s="1"/>
  <c r="AE84"/>
  <c r="CM84" s="1"/>
  <c r="AD84"/>
  <c r="BT84" s="1"/>
  <c r="AC84"/>
  <c r="BA84" s="1"/>
  <c r="AB84"/>
  <c r="BR84" s="1"/>
  <c r="AA84"/>
  <c r="BQ84" s="1"/>
  <c r="X84"/>
  <c r="X15" i="3" s="1"/>
  <c r="N84" i="1"/>
  <c r="W82"/>
  <c r="V82"/>
  <c r="U82"/>
  <c r="T82"/>
  <c r="S82"/>
  <c r="R82"/>
  <c r="Q82"/>
  <c r="P82"/>
  <c r="O82"/>
  <c r="M82"/>
  <c r="L82"/>
  <c r="K82"/>
  <c r="J82"/>
  <c r="I82"/>
  <c r="H82"/>
  <c r="G82"/>
  <c r="F82"/>
  <c r="E82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CY76"/>
  <c r="CX76"/>
  <c r="CW76"/>
  <c r="CU76"/>
  <c r="CT76"/>
  <c r="CS76"/>
  <c r="CR76"/>
  <c r="CQ76"/>
  <c r="CO76"/>
  <c r="CN76"/>
  <c r="CL76"/>
  <c r="CK76"/>
  <c r="CJ76"/>
  <c r="CI76"/>
  <c r="CH76"/>
  <c r="CD76"/>
  <c r="CC76"/>
  <c r="CA76"/>
  <c r="BX76"/>
  <c r="BV76"/>
  <c r="BU76"/>
  <c r="BS76"/>
  <c r="BP76"/>
  <c r="BO76"/>
  <c r="BN76"/>
  <c r="BM76"/>
  <c r="BL76"/>
  <c r="BJ76"/>
  <c r="BH76"/>
  <c r="BG76"/>
  <c r="BF76"/>
  <c r="BE76"/>
  <c r="BC76"/>
  <c r="BB76"/>
  <c r="AZ76"/>
  <c r="AY76"/>
  <c r="AR76"/>
  <c r="CZ76" s="1"/>
  <c r="AQ76"/>
  <c r="CG76" s="1"/>
  <c r="AP76"/>
  <c r="CF76" s="1"/>
  <c r="AO76"/>
  <c r="CE76" s="1"/>
  <c r="AN76"/>
  <c r="CV76" s="1"/>
  <c r="AM76"/>
  <c r="BK76" s="1"/>
  <c r="AL76"/>
  <c r="CB76" s="1"/>
  <c r="AK76"/>
  <c r="BI76" s="1"/>
  <c r="AJ76"/>
  <c r="BZ76" s="1"/>
  <c r="AI76"/>
  <c r="BY76" s="1"/>
  <c r="AH76"/>
  <c r="CP76" s="1"/>
  <c r="AG76"/>
  <c r="BW76" s="1"/>
  <c r="AF76"/>
  <c r="BD76" s="1"/>
  <c r="AE76"/>
  <c r="CM76" s="1"/>
  <c r="AD76"/>
  <c r="BT76" s="1"/>
  <c r="AC76"/>
  <c r="BA76" s="1"/>
  <c r="AB76"/>
  <c r="BR76" s="1"/>
  <c r="AA76"/>
  <c r="BQ76" s="1"/>
  <c r="DB76" s="1"/>
  <c r="X76"/>
  <c r="X9" i="4" s="1"/>
  <c r="N76" i="1"/>
  <c r="Y76" s="1"/>
  <c r="CY75"/>
  <c r="CX75"/>
  <c r="CW75"/>
  <c r="CU75"/>
  <c r="CT75"/>
  <c r="CS75"/>
  <c r="CR75"/>
  <c r="CQ75"/>
  <c r="CO75"/>
  <c r="CN75"/>
  <c r="CL75"/>
  <c r="CK75"/>
  <c r="CJ75"/>
  <c r="CI75"/>
  <c r="CH75"/>
  <c r="CD75"/>
  <c r="CC75"/>
  <c r="CA75"/>
  <c r="BX75"/>
  <c r="BV75"/>
  <c r="BU75"/>
  <c r="BS75"/>
  <c r="BP75"/>
  <c r="BO75"/>
  <c r="BN75"/>
  <c r="BM75"/>
  <c r="BL75"/>
  <c r="BJ75"/>
  <c r="BH75"/>
  <c r="BG75"/>
  <c r="BF75"/>
  <c r="BE75"/>
  <c r="BC75"/>
  <c r="BB75"/>
  <c r="AZ75"/>
  <c r="AY75"/>
  <c r="AR75"/>
  <c r="CZ75" s="1"/>
  <c r="AQ75"/>
  <c r="CG75" s="1"/>
  <c r="AP75"/>
  <c r="CF75" s="1"/>
  <c r="AO75"/>
  <c r="CE75" s="1"/>
  <c r="AN75"/>
  <c r="CV75" s="1"/>
  <c r="AM75"/>
  <c r="BK75" s="1"/>
  <c r="AL75"/>
  <c r="CB75" s="1"/>
  <c r="AK75"/>
  <c r="BI75" s="1"/>
  <c r="AJ75"/>
  <c r="BZ75" s="1"/>
  <c r="AI75"/>
  <c r="BY75" s="1"/>
  <c r="AH75"/>
  <c r="CP75" s="1"/>
  <c r="AG75"/>
  <c r="BW75" s="1"/>
  <c r="AF75"/>
  <c r="BD75" s="1"/>
  <c r="AE75"/>
  <c r="CM75" s="1"/>
  <c r="AD75"/>
  <c r="BT75" s="1"/>
  <c r="AC75"/>
  <c r="BA75" s="1"/>
  <c r="AB75"/>
  <c r="BR75" s="1"/>
  <c r="AA75"/>
  <c r="BQ75" s="1"/>
  <c r="DB75" s="1"/>
  <c r="X75"/>
  <c r="X7" i="2" s="1"/>
  <c r="N75" i="1"/>
  <c r="Y75" s="1"/>
  <c r="CY74"/>
  <c r="CX74"/>
  <c r="CW74"/>
  <c r="CU74"/>
  <c r="CT74"/>
  <c r="CS74"/>
  <c r="CR74"/>
  <c r="CQ74"/>
  <c r="CO74"/>
  <c r="CN74"/>
  <c r="CL74"/>
  <c r="CK74"/>
  <c r="CJ74"/>
  <c r="CI74"/>
  <c r="CH74"/>
  <c r="CD74"/>
  <c r="CC74"/>
  <c r="CA74"/>
  <c r="BX74"/>
  <c r="BV74"/>
  <c r="BU74"/>
  <c r="BS74"/>
  <c r="BP74"/>
  <c r="BO74"/>
  <c r="BN74"/>
  <c r="BM74"/>
  <c r="BL74"/>
  <c r="BJ74"/>
  <c r="BH74"/>
  <c r="BG74"/>
  <c r="BF74"/>
  <c r="BE74"/>
  <c r="BC74"/>
  <c r="BB74"/>
  <c r="AZ74"/>
  <c r="AY74"/>
  <c r="AR74"/>
  <c r="CZ74" s="1"/>
  <c r="AQ74"/>
  <c r="CG74" s="1"/>
  <c r="AP74"/>
  <c r="CF74" s="1"/>
  <c r="AO74"/>
  <c r="CE74" s="1"/>
  <c r="AN74"/>
  <c r="CV74" s="1"/>
  <c r="AM74"/>
  <c r="BK74" s="1"/>
  <c r="AL74"/>
  <c r="CB74" s="1"/>
  <c r="AK74"/>
  <c r="BI74" s="1"/>
  <c r="AJ74"/>
  <c r="BZ74" s="1"/>
  <c r="AI74"/>
  <c r="BY74" s="1"/>
  <c r="AH74"/>
  <c r="CP74" s="1"/>
  <c r="AG74"/>
  <c r="BW74" s="1"/>
  <c r="AF74"/>
  <c r="BD74" s="1"/>
  <c r="AE74"/>
  <c r="CM74" s="1"/>
  <c r="AD74"/>
  <c r="BT74" s="1"/>
  <c r="AC74"/>
  <c r="BA74" s="1"/>
  <c r="AB74"/>
  <c r="BR74" s="1"/>
  <c r="AA74"/>
  <c r="BQ74" s="1"/>
  <c r="DB74" s="1"/>
  <c r="X74"/>
  <c r="X14" i="3" s="1"/>
  <c r="N74" i="1"/>
  <c r="Y74" s="1"/>
  <c r="CY73"/>
  <c r="CX73"/>
  <c r="CW73"/>
  <c r="CU73"/>
  <c r="CT73"/>
  <c r="CS73"/>
  <c r="CR73"/>
  <c r="CQ73"/>
  <c r="CO73"/>
  <c r="CN73"/>
  <c r="CL73"/>
  <c r="CK73"/>
  <c r="CJ73"/>
  <c r="CI73"/>
  <c r="CH73"/>
  <c r="CD73"/>
  <c r="CC73"/>
  <c r="CA73"/>
  <c r="BX73"/>
  <c r="BV73"/>
  <c r="BU73"/>
  <c r="BS73"/>
  <c r="BP73"/>
  <c r="BO73"/>
  <c r="BN73"/>
  <c r="BM73"/>
  <c r="BL73"/>
  <c r="BJ73"/>
  <c r="BH73"/>
  <c r="BG73"/>
  <c r="BF73"/>
  <c r="BE73"/>
  <c r="BC73"/>
  <c r="BB73"/>
  <c r="AZ73"/>
  <c r="AY73"/>
  <c r="AR73"/>
  <c r="CZ73" s="1"/>
  <c r="AQ73"/>
  <c r="CG73" s="1"/>
  <c r="AP73"/>
  <c r="CF73" s="1"/>
  <c r="AO73"/>
  <c r="CE73" s="1"/>
  <c r="AN73"/>
  <c r="CV73" s="1"/>
  <c r="AM73"/>
  <c r="BK73" s="1"/>
  <c r="AL73"/>
  <c r="CB73" s="1"/>
  <c r="AK73"/>
  <c r="BI73" s="1"/>
  <c r="AJ73"/>
  <c r="BZ73" s="1"/>
  <c r="AI73"/>
  <c r="BY73" s="1"/>
  <c r="AH73"/>
  <c r="CP73" s="1"/>
  <c r="AG73"/>
  <c r="BW73" s="1"/>
  <c r="AF73"/>
  <c r="BD73" s="1"/>
  <c r="AE73"/>
  <c r="CM73" s="1"/>
  <c r="AD73"/>
  <c r="BT73" s="1"/>
  <c r="AC73"/>
  <c r="BA73" s="1"/>
  <c r="AB73"/>
  <c r="BR73" s="1"/>
  <c r="AA73"/>
  <c r="BQ73" s="1"/>
  <c r="DB73" s="1"/>
  <c r="DB77" s="1"/>
  <c r="X73"/>
  <c r="X20" i="3" s="1"/>
  <c r="N73" i="1"/>
  <c r="Y73" s="1"/>
  <c r="X77" s="1"/>
  <c r="Z71" s="1"/>
  <c r="Y7" i="5" s="1"/>
  <c r="W71" i="1"/>
  <c r="V71"/>
  <c r="U71"/>
  <c r="T71"/>
  <c r="S71"/>
  <c r="R71"/>
  <c r="Q71"/>
  <c r="P71"/>
  <c r="O71"/>
  <c r="M71"/>
  <c r="L71"/>
  <c r="K71"/>
  <c r="J71"/>
  <c r="I71"/>
  <c r="H71"/>
  <c r="G71"/>
  <c r="F71"/>
  <c r="E71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CY65"/>
  <c r="CX65"/>
  <c r="CW65"/>
  <c r="CU65"/>
  <c r="CT65"/>
  <c r="CS65"/>
  <c r="CR65"/>
  <c r="CQ65"/>
  <c r="CO65"/>
  <c r="CN65"/>
  <c r="CL65"/>
  <c r="CK65"/>
  <c r="CJ65"/>
  <c r="CI65"/>
  <c r="CH65"/>
  <c r="CD65"/>
  <c r="CC65"/>
  <c r="CA65"/>
  <c r="BX65"/>
  <c r="BV65"/>
  <c r="BU65"/>
  <c r="BS65"/>
  <c r="BP65"/>
  <c r="BO65"/>
  <c r="BN65"/>
  <c r="BM65"/>
  <c r="BL65"/>
  <c r="BJ65"/>
  <c r="BH65"/>
  <c r="BG65"/>
  <c r="BF65"/>
  <c r="BE65"/>
  <c r="BC65"/>
  <c r="BB65"/>
  <c r="AZ65"/>
  <c r="AY65"/>
  <c r="AR65"/>
  <c r="CZ65" s="1"/>
  <c r="AQ65"/>
  <c r="CG65" s="1"/>
  <c r="AP65"/>
  <c r="CF65" s="1"/>
  <c r="AO65"/>
  <c r="CE65" s="1"/>
  <c r="AN65"/>
  <c r="CV65" s="1"/>
  <c r="AM65"/>
  <c r="BK65" s="1"/>
  <c r="AL65"/>
  <c r="CB65" s="1"/>
  <c r="AK65"/>
  <c r="BI65" s="1"/>
  <c r="AJ65"/>
  <c r="BZ65" s="1"/>
  <c r="AI65"/>
  <c r="BY65" s="1"/>
  <c r="AH65"/>
  <c r="CP65" s="1"/>
  <c r="AG65"/>
  <c r="BW65" s="1"/>
  <c r="AF65"/>
  <c r="BD65" s="1"/>
  <c r="AE65"/>
  <c r="CM65" s="1"/>
  <c r="AD65"/>
  <c r="BT65" s="1"/>
  <c r="AC65"/>
  <c r="BA65" s="1"/>
  <c r="AB65"/>
  <c r="BR65" s="1"/>
  <c r="AA65"/>
  <c r="BQ65" s="1"/>
  <c r="X65"/>
  <c r="X19" i="4" s="1"/>
  <c r="N65" i="1"/>
  <c r="CY64"/>
  <c r="CX64"/>
  <c r="CW64"/>
  <c r="CU64"/>
  <c r="CT64"/>
  <c r="CS64"/>
  <c r="CR64"/>
  <c r="CQ64"/>
  <c r="CO64"/>
  <c r="CN64"/>
  <c r="CL64"/>
  <c r="CK64"/>
  <c r="CJ64"/>
  <c r="CI64"/>
  <c r="CH64"/>
  <c r="CD64"/>
  <c r="CC64"/>
  <c r="CA64"/>
  <c r="BX64"/>
  <c r="BV64"/>
  <c r="BU64"/>
  <c r="BS64"/>
  <c r="BP64"/>
  <c r="BO64"/>
  <c r="BN64"/>
  <c r="BM64"/>
  <c r="BL64"/>
  <c r="BJ64"/>
  <c r="BH64"/>
  <c r="BG64"/>
  <c r="BF64"/>
  <c r="BE64"/>
  <c r="BC64"/>
  <c r="BB64"/>
  <c r="AZ64"/>
  <c r="AY64"/>
  <c r="AR64"/>
  <c r="CZ64" s="1"/>
  <c r="AQ64"/>
  <c r="CG64" s="1"/>
  <c r="AP64"/>
  <c r="CF64" s="1"/>
  <c r="AO64"/>
  <c r="CE64" s="1"/>
  <c r="AN64"/>
  <c r="CV64" s="1"/>
  <c r="AM64"/>
  <c r="BK64" s="1"/>
  <c r="AL64"/>
  <c r="CB64" s="1"/>
  <c r="AK64"/>
  <c r="BI64" s="1"/>
  <c r="AJ64"/>
  <c r="BZ64" s="1"/>
  <c r="AI64"/>
  <c r="BY64" s="1"/>
  <c r="AH64"/>
  <c r="CP64" s="1"/>
  <c r="AG64"/>
  <c r="BW64" s="1"/>
  <c r="AF64"/>
  <c r="BD64" s="1"/>
  <c r="AE64"/>
  <c r="CM64" s="1"/>
  <c r="AD64"/>
  <c r="BT64" s="1"/>
  <c r="AC64"/>
  <c r="BA64" s="1"/>
  <c r="AB64"/>
  <c r="BR64" s="1"/>
  <c r="AA64"/>
  <c r="BQ64" s="1"/>
  <c r="X64"/>
  <c r="X19" i="2" s="1"/>
  <c r="N64" i="1"/>
  <c r="CY63"/>
  <c r="CX63"/>
  <c r="CW63"/>
  <c r="CU63"/>
  <c r="CT63"/>
  <c r="CS63"/>
  <c r="CR63"/>
  <c r="CQ63"/>
  <c r="CO63"/>
  <c r="CN63"/>
  <c r="CL63"/>
  <c r="CK63"/>
  <c r="CJ63"/>
  <c r="CI63"/>
  <c r="CH63"/>
  <c r="CD63"/>
  <c r="CC63"/>
  <c r="CA63"/>
  <c r="BX63"/>
  <c r="BV63"/>
  <c r="BU63"/>
  <c r="BS63"/>
  <c r="BP63"/>
  <c r="BO63"/>
  <c r="BN63"/>
  <c r="BM63"/>
  <c r="BL63"/>
  <c r="BJ63"/>
  <c r="BH63"/>
  <c r="BG63"/>
  <c r="BF63"/>
  <c r="BE63"/>
  <c r="BC63"/>
  <c r="BB63"/>
  <c r="AZ63"/>
  <c r="AY63"/>
  <c r="AR63"/>
  <c r="CZ63" s="1"/>
  <c r="AQ63"/>
  <c r="CG63" s="1"/>
  <c r="AP63"/>
  <c r="CF63" s="1"/>
  <c r="AO63"/>
  <c r="CE63" s="1"/>
  <c r="AN63"/>
  <c r="CV63" s="1"/>
  <c r="AM63"/>
  <c r="BK63" s="1"/>
  <c r="AL63"/>
  <c r="CB63" s="1"/>
  <c r="AK63"/>
  <c r="BI63" s="1"/>
  <c r="AJ63"/>
  <c r="BZ63" s="1"/>
  <c r="AI63"/>
  <c r="BY63" s="1"/>
  <c r="AH63"/>
  <c r="CP63" s="1"/>
  <c r="AG63"/>
  <c r="BW63" s="1"/>
  <c r="AF63"/>
  <c r="BD63" s="1"/>
  <c r="AE63"/>
  <c r="CM63" s="1"/>
  <c r="AD63"/>
  <c r="BT63" s="1"/>
  <c r="AC63"/>
  <c r="BA63" s="1"/>
  <c r="AB63"/>
  <c r="BR63" s="1"/>
  <c r="AA63"/>
  <c r="BQ63" s="1"/>
  <c r="X63"/>
  <c r="X33" i="3" s="1"/>
  <c r="N63" i="1"/>
  <c r="CY62"/>
  <c r="CX62"/>
  <c r="CW62"/>
  <c r="CU62"/>
  <c r="CT62"/>
  <c r="CS62"/>
  <c r="CR62"/>
  <c r="CQ62"/>
  <c r="CO62"/>
  <c r="CN62"/>
  <c r="CL62"/>
  <c r="CK62"/>
  <c r="CJ62"/>
  <c r="CI62"/>
  <c r="CH62"/>
  <c r="CD62"/>
  <c r="CC62"/>
  <c r="CA62"/>
  <c r="BX62"/>
  <c r="BV62"/>
  <c r="BU62"/>
  <c r="BS62"/>
  <c r="BP62"/>
  <c r="BO62"/>
  <c r="BN62"/>
  <c r="BM62"/>
  <c r="BL62"/>
  <c r="BJ62"/>
  <c r="BH62"/>
  <c r="BG62"/>
  <c r="BF62"/>
  <c r="BE62"/>
  <c r="BC62"/>
  <c r="BB62"/>
  <c r="AZ62"/>
  <c r="AY62"/>
  <c r="AR62"/>
  <c r="CZ62" s="1"/>
  <c r="AQ62"/>
  <c r="CG62" s="1"/>
  <c r="AP62"/>
  <c r="CF62" s="1"/>
  <c r="AO62"/>
  <c r="CE62" s="1"/>
  <c r="AN62"/>
  <c r="CV62" s="1"/>
  <c r="AM62"/>
  <c r="BK62" s="1"/>
  <c r="AL62"/>
  <c r="CB62" s="1"/>
  <c r="AK62"/>
  <c r="BI62" s="1"/>
  <c r="AJ62"/>
  <c r="BZ62" s="1"/>
  <c r="AI62"/>
  <c r="BY62" s="1"/>
  <c r="AH62"/>
  <c r="CP62" s="1"/>
  <c r="AG62"/>
  <c r="BW62" s="1"/>
  <c r="AF62"/>
  <c r="BD62" s="1"/>
  <c r="AE62"/>
  <c r="CM62" s="1"/>
  <c r="AD62"/>
  <c r="BT62" s="1"/>
  <c r="AC62"/>
  <c r="BA62" s="1"/>
  <c r="AB62"/>
  <c r="BR62" s="1"/>
  <c r="AA62"/>
  <c r="BQ62" s="1"/>
  <c r="X62"/>
  <c r="X12" i="3" s="1"/>
  <c r="N62" i="1"/>
  <c r="W60"/>
  <c r="V60"/>
  <c r="U60"/>
  <c r="T60"/>
  <c r="S60"/>
  <c r="R60"/>
  <c r="Q60"/>
  <c r="P60"/>
  <c r="O60"/>
  <c r="M60"/>
  <c r="L60"/>
  <c r="K60"/>
  <c r="J60"/>
  <c r="I60"/>
  <c r="H60"/>
  <c r="G60"/>
  <c r="F60"/>
  <c r="E60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CY54"/>
  <c r="CX54"/>
  <c r="CW54"/>
  <c r="CU54"/>
  <c r="CT54"/>
  <c r="CS54"/>
  <c r="CR54"/>
  <c r="CQ54"/>
  <c r="CO54"/>
  <c r="CN54"/>
  <c r="CL54"/>
  <c r="CK54"/>
  <c r="CJ54"/>
  <c r="CI54"/>
  <c r="CH54"/>
  <c r="CD54"/>
  <c r="CC54"/>
  <c r="CA54"/>
  <c r="BX54"/>
  <c r="BV54"/>
  <c r="BU54"/>
  <c r="BS54"/>
  <c r="BP54"/>
  <c r="BO54"/>
  <c r="BN54"/>
  <c r="BM54"/>
  <c r="BL54"/>
  <c r="BJ54"/>
  <c r="BH54"/>
  <c r="BG54"/>
  <c r="BF54"/>
  <c r="BE54"/>
  <c r="BC54"/>
  <c r="BB54"/>
  <c r="AZ54"/>
  <c r="AY54"/>
  <c r="AR54"/>
  <c r="CZ54" s="1"/>
  <c r="AQ54"/>
  <c r="CG54" s="1"/>
  <c r="AP54"/>
  <c r="CF54" s="1"/>
  <c r="AO54"/>
  <c r="CE54" s="1"/>
  <c r="AN54"/>
  <c r="CV54" s="1"/>
  <c r="AM54"/>
  <c r="BK54" s="1"/>
  <c r="AL54"/>
  <c r="CB54" s="1"/>
  <c r="AK54"/>
  <c r="BI54" s="1"/>
  <c r="AJ54"/>
  <c r="BZ54" s="1"/>
  <c r="AI54"/>
  <c r="BY54" s="1"/>
  <c r="AH54"/>
  <c r="CP54" s="1"/>
  <c r="AG54"/>
  <c r="BW54" s="1"/>
  <c r="AF54"/>
  <c r="BD54" s="1"/>
  <c r="AE54"/>
  <c r="CM54" s="1"/>
  <c r="AD54"/>
  <c r="BT54" s="1"/>
  <c r="AC54"/>
  <c r="BA54" s="1"/>
  <c r="AB54"/>
  <c r="BR54" s="1"/>
  <c r="AA54"/>
  <c r="BQ54" s="1"/>
  <c r="DB54" s="1"/>
  <c r="X54"/>
  <c r="X12" i="4" s="1"/>
  <c r="N54" i="1"/>
  <c r="Y54" s="1"/>
  <c r="CY53"/>
  <c r="CX53"/>
  <c r="CW53"/>
  <c r="CU53"/>
  <c r="CT53"/>
  <c r="CS53"/>
  <c r="CR53"/>
  <c r="CQ53"/>
  <c r="CO53"/>
  <c r="CN53"/>
  <c r="CL53"/>
  <c r="CK53"/>
  <c r="CJ53"/>
  <c r="CI53"/>
  <c r="CH53"/>
  <c r="CD53"/>
  <c r="CC53"/>
  <c r="CA53"/>
  <c r="BX53"/>
  <c r="BV53"/>
  <c r="BU53"/>
  <c r="BS53"/>
  <c r="BP53"/>
  <c r="BO53"/>
  <c r="BN53"/>
  <c r="BM53"/>
  <c r="BL53"/>
  <c r="BJ53"/>
  <c r="BH53"/>
  <c r="BG53"/>
  <c r="BF53"/>
  <c r="BE53"/>
  <c r="BC53"/>
  <c r="BB53"/>
  <c r="AZ53"/>
  <c r="AY53"/>
  <c r="AR53"/>
  <c r="CZ53" s="1"/>
  <c r="AQ53"/>
  <c r="CG53" s="1"/>
  <c r="AP53"/>
  <c r="CF53" s="1"/>
  <c r="AO53"/>
  <c r="CE53" s="1"/>
  <c r="AN53"/>
  <c r="CV53" s="1"/>
  <c r="AM53"/>
  <c r="BK53" s="1"/>
  <c r="AL53"/>
  <c r="CB53" s="1"/>
  <c r="AK53"/>
  <c r="BI53" s="1"/>
  <c r="AJ53"/>
  <c r="BZ53" s="1"/>
  <c r="AI53"/>
  <c r="BY53" s="1"/>
  <c r="AH53"/>
  <c r="CP53" s="1"/>
  <c r="AG53"/>
  <c r="BW53" s="1"/>
  <c r="AF53"/>
  <c r="BD53" s="1"/>
  <c r="AE53"/>
  <c r="CM53" s="1"/>
  <c r="AD53"/>
  <c r="BT53" s="1"/>
  <c r="AC53"/>
  <c r="BA53" s="1"/>
  <c r="AB53"/>
  <c r="BR53" s="1"/>
  <c r="AA53"/>
  <c r="BQ53" s="1"/>
  <c r="X53"/>
  <c r="X18" i="2" s="1"/>
  <c r="N53" i="1"/>
  <c r="CY52"/>
  <c r="CX52"/>
  <c r="CW52"/>
  <c r="CU52"/>
  <c r="CT52"/>
  <c r="CS52"/>
  <c r="CR52"/>
  <c r="CQ52"/>
  <c r="CO52"/>
  <c r="CN52"/>
  <c r="CL52"/>
  <c r="CK52"/>
  <c r="CJ52"/>
  <c r="CI52"/>
  <c r="CH52"/>
  <c r="CD52"/>
  <c r="CC52"/>
  <c r="CA52"/>
  <c r="BX52"/>
  <c r="BV52"/>
  <c r="BU52"/>
  <c r="BS52"/>
  <c r="BP52"/>
  <c r="BO52"/>
  <c r="BN52"/>
  <c r="BM52"/>
  <c r="BL52"/>
  <c r="BJ52"/>
  <c r="BH52"/>
  <c r="BG52"/>
  <c r="BF52"/>
  <c r="BE52"/>
  <c r="BC52"/>
  <c r="BB52"/>
  <c r="AZ52"/>
  <c r="AY52"/>
  <c r="AR52"/>
  <c r="CZ52" s="1"/>
  <c r="AQ52"/>
  <c r="CG52" s="1"/>
  <c r="AP52"/>
  <c r="CF52" s="1"/>
  <c r="AO52"/>
  <c r="CE52" s="1"/>
  <c r="AN52"/>
  <c r="CV52" s="1"/>
  <c r="AM52"/>
  <c r="BK52" s="1"/>
  <c r="AL52"/>
  <c r="CB52" s="1"/>
  <c r="AK52"/>
  <c r="BI52" s="1"/>
  <c r="AJ52"/>
  <c r="BZ52" s="1"/>
  <c r="AI52"/>
  <c r="BY52" s="1"/>
  <c r="AH52"/>
  <c r="CP52" s="1"/>
  <c r="AG52"/>
  <c r="BW52" s="1"/>
  <c r="AF52"/>
  <c r="BD52" s="1"/>
  <c r="AE52"/>
  <c r="CM52" s="1"/>
  <c r="AD52"/>
  <c r="BT52" s="1"/>
  <c r="AC52"/>
  <c r="BA52" s="1"/>
  <c r="AB52"/>
  <c r="BR52" s="1"/>
  <c r="AA52"/>
  <c r="BQ52" s="1"/>
  <c r="X52"/>
  <c r="X36" i="3" s="1"/>
  <c r="N52" i="1"/>
  <c r="CY51"/>
  <c r="CX51"/>
  <c r="CW51"/>
  <c r="CU51"/>
  <c r="CT51"/>
  <c r="CS51"/>
  <c r="CR51"/>
  <c r="CQ51"/>
  <c r="CO51"/>
  <c r="CN51"/>
  <c r="CL51"/>
  <c r="CK51"/>
  <c r="CJ51"/>
  <c r="CI51"/>
  <c r="CH51"/>
  <c r="CD51"/>
  <c r="CC51"/>
  <c r="CA51"/>
  <c r="BX51"/>
  <c r="BV51"/>
  <c r="BU51"/>
  <c r="BS51"/>
  <c r="BP51"/>
  <c r="BO51"/>
  <c r="BN51"/>
  <c r="BM51"/>
  <c r="BL51"/>
  <c r="BJ51"/>
  <c r="BH51"/>
  <c r="BG51"/>
  <c r="BF51"/>
  <c r="BE51"/>
  <c r="BC51"/>
  <c r="BB51"/>
  <c r="AZ51"/>
  <c r="AY51"/>
  <c r="AR51"/>
  <c r="CZ51" s="1"/>
  <c r="AQ51"/>
  <c r="CG51" s="1"/>
  <c r="AP51"/>
  <c r="CF51" s="1"/>
  <c r="AO51"/>
  <c r="CE51" s="1"/>
  <c r="AN51"/>
  <c r="CV51" s="1"/>
  <c r="AM51"/>
  <c r="BK51" s="1"/>
  <c r="AL51"/>
  <c r="CB51" s="1"/>
  <c r="AK51"/>
  <c r="BI51" s="1"/>
  <c r="AJ51"/>
  <c r="BZ51" s="1"/>
  <c r="AI51"/>
  <c r="BY51" s="1"/>
  <c r="AH51"/>
  <c r="CP51" s="1"/>
  <c r="AG51"/>
  <c r="BW51" s="1"/>
  <c r="AF51"/>
  <c r="BD51" s="1"/>
  <c r="AE51"/>
  <c r="CM51" s="1"/>
  <c r="AD51"/>
  <c r="BT51" s="1"/>
  <c r="AC51"/>
  <c r="BA51" s="1"/>
  <c r="AB51"/>
  <c r="BR51" s="1"/>
  <c r="AA51"/>
  <c r="BQ51" s="1"/>
  <c r="X51"/>
  <c r="X32" i="3" s="1"/>
  <c r="N51" i="1"/>
  <c r="W49"/>
  <c r="V49"/>
  <c r="U49"/>
  <c r="T49"/>
  <c r="S49"/>
  <c r="R49"/>
  <c r="Q49"/>
  <c r="P49"/>
  <c r="O49"/>
  <c r="M49"/>
  <c r="L49"/>
  <c r="K49"/>
  <c r="J49"/>
  <c r="I49"/>
  <c r="H49"/>
  <c r="G49"/>
  <c r="F49"/>
  <c r="E49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CY43"/>
  <c r="CX43"/>
  <c r="CW43"/>
  <c r="CU43"/>
  <c r="CT43"/>
  <c r="CS43"/>
  <c r="CR43"/>
  <c r="CQ43"/>
  <c r="CO43"/>
  <c r="CN43"/>
  <c r="CL43"/>
  <c r="CK43"/>
  <c r="CJ43"/>
  <c r="CI43"/>
  <c r="CH43"/>
  <c r="CD43"/>
  <c r="CC43"/>
  <c r="CA43"/>
  <c r="BX43"/>
  <c r="BV43"/>
  <c r="BU43"/>
  <c r="BS43"/>
  <c r="BP43"/>
  <c r="BO43"/>
  <c r="BN43"/>
  <c r="BM43"/>
  <c r="BL43"/>
  <c r="BJ43"/>
  <c r="BH43"/>
  <c r="BG43"/>
  <c r="BF43"/>
  <c r="BE43"/>
  <c r="BC43"/>
  <c r="BB43"/>
  <c r="AZ43"/>
  <c r="AY43"/>
  <c r="AR43"/>
  <c r="CZ43" s="1"/>
  <c r="AQ43"/>
  <c r="CG43" s="1"/>
  <c r="AP43"/>
  <c r="CF43" s="1"/>
  <c r="AO43"/>
  <c r="CE43" s="1"/>
  <c r="AN43"/>
  <c r="CV43" s="1"/>
  <c r="AM43"/>
  <c r="BK43" s="1"/>
  <c r="AL43"/>
  <c r="CB43" s="1"/>
  <c r="AK43"/>
  <c r="BI43" s="1"/>
  <c r="AJ43"/>
  <c r="BZ43" s="1"/>
  <c r="AI43"/>
  <c r="BY43" s="1"/>
  <c r="AH43"/>
  <c r="CP43" s="1"/>
  <c r="AG43"/>
  <c r="BW43" s="1"/>
  <c r="AF43"/>
  <c r="BD43" s="1"/>
  <c r="AE43"/>
  <c r="CM43" s="1"/>
  <c r="AD43"/>
  <c r="BT43" s="1"/>
  <c r="AC43"/>
  <c r="BA43" s="1"/>
  <c r="AB43"/>
  <c r="BR43" s="1"/>
  <c r="AA43"/>
  <c r="BQ43" s="1"/>
  <c r="X43"/>
  <c r="X7" i="4" s="1"/>
  <c r="N43" i="1"/>
  <c r="CY42"/>
  <c r="CX42"/>
  <c r="CW42"/>
  <c r="CU42"/>
  <c r="CT42"/>
  <c r="CS42"/>
  <c r="CR42"/>
  <c r="CQ42"/>
  <c r="CO42"/>
  <c r="CN42"/>
  <c r="CL42"/>
  <c r="CK42"/>
  <c r="CJ42"/>
  <c r="CI42"/>
  <c r="CH42"/>
  <c r="CD42"/>
  <c r="CC42"/>
  <c r="CA42"/>
  <c r="BX42"/>
  <c r="BV42"/>
  <c r="BU42"/>
  <c r="BS42"/>
  <c r="BP42"/>
  <c r="BO42"/>
  <c r="BN42"/>
  <c r="BM42"/>
  <c r="BL42"/>
  <c r="BJ42"/>
  <c r="BH42"/>
  <c r="BG42"/>
  <c r="BF42"/>
  <c r="BE42"/>
  <c r="BC42"/>
  <c r="BB42"/>
  <c r="AZ42"/>
  <c r="AY42"/>
  <c r="AR42"/>
  <c r="CZ42" s="1"/>
  <c r="AQ42"/>
  <c r="CG42" s="1"/>
  <c r="AP42"/>
  <c r="CF42" s="1"/>
  <c r="AO42"/>
  <c r="CE42" s="1"/>
  <c r="AN42"/>
  <c r="CV42" s="1"/>
  <c r="AM42"/>
  <c r="BK42" s="1"/>
  <c r="AL42"/>
  <c r="CB42" s="1"/>
  <c r="AK42"/>
  <c r="BI42" s="1"/>
  <c r="AJ42"/>
  <c r="BZ42" s="1"/>
  <c r="AI42"/>
  <c r="BY42" s="1"/>
  <c r="AH42"/>
  <c r="CP42" s="1"/>
  <c r="AG42"/>
  <c r="BW42" s="1"/>
  <c r="AF42"/>
  <c r="BD42" s="1"/>
  <c r="AE42"/>
  <c r="CM42" s="1"/>
  <c r="AD42"/>
  <c r="BT42" s="1"/>
  <c r="AC42"/>
  <c r="BA42" s="1"/>
  <c r="AB42"/>
  <c r="BR42" s="1"/>
  <c r="AA42"/>
  <c r="BQ42" s="1"/>
  <c r="X42"/>
  <c r="X10" i="2" s="1"/>
  <c r="N42" i="1"/>
  <c r="CY41"/>
  <c r="CX41"/>
  <c r="CW41"/>
  <c r="CU41"/>
  <c r="CT41"/>
  <c r="CS41"/>
  <c r="CR41"/>
  <c r="CQ41"/>
  <c r="CO41"/>
  <c r="CN41"/>
  <c r="CL41"/>
  <c r="CK41"/>
  <c r="CJ41"/>
  <c r="CI41"/>
  <c r="CH41"/>
  <c r="CD41"/>
  <c r="CC41"/>
  <c r="CA41"/>
  <c r="BX41"/>
  <c r="BV41"/>
  <c r="BU41"/>
  <c r="BS41"/>
  <c r="BP41"/>
  <c r="BO41"/>
  <c r="BN41"/>
  <c r="BM41"/>
  <c r="BL41"/>
  <c r="BJ41"/>
  <c r="BH41"/>
  <c r="BG41"/>
  <c r="BF41"/>
  <c r="BE41"/>
  <c r="BC41"/>
  <c r="BB41"/>
  <c r="AZ41"/>
  <c r="AY41"/>
  <c r="AR41"/>
  <c r="CZ41" s="1"/>
  <c r="AQ41"/>
  <c r="CG41" s="1"/>
  <c r="AP41"/>
  <c r="CF41" s="1"/>
  <c r="AO41"/>
  <c r="CE41" s="1"/>
  <c r="AN41"/>
  <c r="CV41" s="1"/>
  <c r="AM41"/>
  <c r="BK41" s="1"/>
  <c r="AL41"/>
  <c r="CB41" s="1"/>
  <c r="AK41"/>
  <c r="BI41" s="1"/>
  <c r="AJ41"/>
  <c r="BZ41" s="1"/>
  <c r="AI41"/>
  <c r="BY41" s="1"/>
  <c r="AH41"/>
  <c r="CP41" s="1"/>
  <c r="AG41"/>
  <c r="BW41" s="1"/>
  <c r="AF41"/>
  <c r="BD41" s="1"/>
  <c r="AE41"/>
  <c r="CM41" s="1"/>
  <c r="AD41"/>
  <c r="BT41" s="1"/>
  <c r="AC41"/>
  <c r="BA41" s="1"/>
  <c r="AB41"/>
  <c r="BR41" s="1"/>
  <c r="AA41"/>
  <c r="BQ41" s="1"/>
  <c r="X41"/>
  <c r="X35" i="3" s="1"/>
  <c r="N41" i="1"/>
  <c r="CY40"/>
  <c r="CX40"/>
  <c r="CW40"/>
  <c r="CU40"/>
  <c r="CT40"/>
  <c r="CS40"/>
  <c r="CR40"/>
  <c r="CQ40"/>
  <c r="CO40"/>
  <c r="CN40"/>
  <c r="CL40"/>
  <c r="CK40"/>
  <c r="CJ40"/>
  <c r="CI40"/>
  <c r="CH40"/>
  <c r="CD40"/>
  <c r="CC40"/>
  <c r="CA40"/>
  <c r="BX40"/>
  <c r="BV40"/>
  <c r="BU40"/>
  <c r="BS40"/>
  <c r="BP40"/>
  <c r="BO40"/>
  <c r="BN40"/>
  <c r="BM40"/>
  <c r="BL40"/>
  <c r="BJ40"/>
  <c r="BH40"/>
  <c r="BG40"/>
  <c r="BF40"/>
  <c r="BE40"/>
  <c r="BC40"/>
  <c r="BB40"/>
  <c r="AZ40"/>
  <c r="AY40"/>
  <c r="AR40"/>
  <c r="CZ40" s="1"/>
  <c r="AQ40"/>
  <c r="CG40" s="1"/>
  <c r="AP40"/>
  <c r="CF40" s="1"/>
  <c r="AO40"/>
  <c r="CE40" s="1"/>
  <c r="AN40"/>
  <c r="CV40" s="1"/>
  <c r="AM40"/>
  <c r="BK40" s="1"/>
  <c r="AL40"/>
  <c r="CB40" s="1"/>
  <c r="AK40"/>
  <c r="BI40" s="1"/>
  <c r="AJ40"/>
  <c r="BZ40" s="1"/>
  <c r="AI40"/>
  <c r="BY40" s="1"/>
  <c r="AH40"/>
  <c r="CP40" s="1"/>
  <c r="AG40"/>
  <c r="BW40" s="1"/>
  <c r="AF40"/>
  <c r="BD40" s="1"/>
  <c r="AE40"/>
  <c r="CM40" s="1"/>
  <c r="AD40"/>
  <c r="BT40" s="1"/>
  <c r="AC40"/>
  <c r="BA40" s="1"/>
  <c r="AB40"/>
  <c r="BR40" s="1"/>
  <c r="AA40"/>
  <c r="BQ40" s="1"/>
  <c r="X40"/>
  <c r="X7" i="3" s="1"/>
  <c r="N40" i="1"/>
  <c r="W38"/>
  <c r="V38"/>
  <c r="U38"/>
  <c r="T38"/>
  <c r="S38"/>
  <c r="R38"/>
  <c r="Q38"/>
  <c r="P38"/>
  <c r="O38"/>
  <c r="M38"/>
  <c r="L38"/>
  <c r="K38"/>
  <c r="J38"/>
  <c r="I38"/>
  <c r="H38"/>
  <c r="G38"/>
  <c r="F38"/>
  <c r="E38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CY32"/>
  <c r="CX32"/>
  <c r="CW32"/>
  <c r="CU32"/>
  <c r="CT32"/>
  <c r="CS32"/>
  <c r="CR32"/>
  <c r="CQ32"/>
  <c r="CO32"/>
  <c r="CN32"/>
  <c r="CL32"/>
  <c r="CK32"/>
  <c r="CJ32"/>
  <c r="CI32"/>
  <c r="CH32"/>
  <c r="CD32"/>
  <c r="CC32"/>
  <c r="CA32"/>
  <c r="BX32"/>
  <c r="BV32"/>
  <c r="BU32"/>
  <c r="BS32"/>
  <c r="BP32"/>
  <c r="BO32"/>
  <c r="BN32"/>
  <c r="BM32"/>
  <c r="BL32"/>
  <c r="BJ32"/>
  <c r="BH32"/>
  <c r="BG32"/>
  <c r="BF32"/>
  <c r="BE32"/>
  <c r="BC32"/>
  <c r="BB32"/>
  <c r="AZ32"/>
  <c r="AY32"/>
  <c r="AR32"/>
  <c r="CZ32" s="1"/>
  <c r="AQ32"/>
  <c r="CG32" s="1"/>
  <c r="AP32"/>
  <c r="CF32" s="1"/>
  <c r="AO32"/>
  <c r="CE32" s="1"/>
  <c r="AN32"/>
  <c r="CV32" s="1"/>
  <c r="AM32"/>
  <c r="BK32" s="1"/>
  <c r="AL32"/>
  <c r="CB32" s="1"/>
  <c r="AK32"/>
  <c r="BI32" s="1"/>
  <c r="AJ32"/>
  <c r="BZ32" s="1"/>
  <c r="AI32"/>
  <c r="BY32" s="1"/>
  <c r="AH32"/>
  <c r="CP32" s="1"/>
  <c r="AG32"/>
  <c r="BW32" s="1"/>
  <c r="AF32"/>
  <c r="BD32" s="1"/>
  <c r="AE32"/>
  <c r="CM32" s="1"/>
  <c r="AD32"/>
  <c r="BT32" s="1"/>
  <c r="AC32"/>
  <c r="BA32" s="1"/>
  <c r="AB32"/>
  <c r="BR32" s="1"/>
  <c r="AA32"/>
  <c r="BQ32" s="1"/>
  <c r="X32"/>
  <c r="X21" i="4" s="1"/>
  <c r="N32" i="1"/>
  <c r="CY31"/>
  <c r="CX31"/>
  <c r="CW31"/>
  <c r="CU31"/>
  <c r="CT31"/>
  <c r="CS31"/>
  <c r="CR31"/>
  <c r="CQ31"/>
  <c r="CO31"/>
  <c r="CN31"/>
  <c r="CL31"/>
  <c r="CK31"/>
  <c r="CJ31"/>
  <c r="CI31"/>
  <c r="CH31"/>
  <c r="CD31"/>
  <c r="CC31"/>
  <c r="CA31"/>
  <c r="BX31"/>
  <c r="BV31"/>
  <c r="BU31"/>
  <c r="BS31"/>
  <c r="BP31"/>
  <c r="BO31"/>
  <c r="BN31"/>
  <c r="BM31"/>
  <c r="BL31"/>
  <c r="BJ31"/>
  <c r="BH31"/>
  <c r="BG31"/>
  <c r="BF31"/>
  <c r="BE31"/>
  <c r="BC31"/>
  <c r="BB31"/>
  <c r="AZ31"/>
  <c r="AY31"/>
  <c r="AR31"/>
  <c r="CZ31" s="1"/>
  <c r="AQ31"/>
  <c r="CG31" s="1"/>
  <c r="AP31"/>
  <c r="CF31" s="1"/>
  <c r="AO31"/>
  <c r="CE31" s="1"/>
  <c r="AN31"/>
  <c r="CV31" s="1"/>
  <c r="AM31"/>
  <c r="BK31" s="1"/>
  <c r="AL31"/>
  <c r="CB31" s="1"/>
  <c r="AK31"/>
  <c r="BI31" s="1"/>
  <c r="AJ31"/>
  <c r="BZ31" s="1"/>
  <c r="AI31"/>
  <c r="BY31" s="1"/>
  <c r="AH31"/>
  <c r="CP31" s="1"/>
  <c r="AG31"/>
  <c r="BW31" s="1"/>
  <c r="AF31"/>
  <c r="BD31" s="1"/>
  <c r="AE31"/>
  <c r="CM31" s="1"/>
  <c r="AD31"/>
  <c r="BT31" s="1"/>
  <c r="AC31"/>
  <c r="BA31" s="1"/>
  <c r="AB31"/>
  <c r="BR31" s="1"/>
  <c r="AA31"/>
  <c r="BQ31" s="1"/>
  <c r="X31"/>
  <c r="X9" i="2" s="1"/>
  <c r="N31" i="1"/>
  <c r="CY30"/>
  <c r="CX30"/>
  <c r="CW30"/>
  <c r="CU30"/>
  <c r="CT30"/>
  <c r="CS30"/>
  <c r="CR30"/>
  <c r="CQ30"/>
  <c r="CO30"/>
  <c r="CN30"/>
  <c r="CL30"/>
  <c r="CK30"/>
  <c r="CJ30"/>
  <c r="CI30"/>
  <c r="CH30"/>
  <c r="CD30"/>
  <c r="CC30"/>
  <c r="CA30"/>
  <c r="BX30"/>
  <c r="BV30"/>
  <c r="BU30"/>
  <c r="BS30"/>
  <c r="BP30"/>
  <c r="BO30"/>
  <c r="BN30"/>
  <c r="BM30"/>
  <c r="BL30"/>
  <c r="BJ30"/>
  <c r="BH30"/>
  <c r="BG30"/>
  <c r="BF30"/>
  <c r="BE30"/>
  <c r="BC30"/>
  <c r="BB30"/>
  <c r="AZ30"/>
  <c r="AY30"/>
  <c r="AR30"/>
  <c r="CZ30" s="1"/>
  <c r="AQ30"/>
  <c r="CG30" s="1"/>
  <c r="AP30"/>
  <c r="CF30" s="1"/>
  <c r="AO30"/>
  <c r="CE30" s="1"/>
  <c r="AN30"/>
  <c r="CV30" s="1"/>
  <c r="AM30"/>
  <c r="BK30" s="1"/>
  <c r="AL30"/>
  <c r="CB30" s="1"/>
  <c r="AK30"/>
  <c r="BI30" s="1"/>
  <c r="AJ30"/>
  <c r="BZ30" s="1"/>
  <c r="AI30"/>
  <c r="BY30" s="1"/>
  <c r="AH30"/>
  <c r="CP30" s="1"/>
  <c r="AG30"/>
  <c r="BW30" s="1"/>
  <c r="AF30"/>
  <c r="BD30" s="1"/>
  <c r="AE30"/>
  <c r="CM30" s="1"/>
  <c r="AD30"/>
  <c r="BT30" s="1"/>
  <c r="AC30"/>
  <c r="BA30" s="1"/>
  <c r="AB30"/>
  <c r="BR30" s="1"/>
  <c r="AA30"/>
  <c r="BQ30" s="1"/>
  <c r="X30"/>
  <c r="X30" i="3" s="1"/>
  <c r="N30" i="1"/>
  <c r="CY29"/>
  <c r="CX29"/>
  <c r="CW29"/>
  <c r="CU29"/>
  <c r="CT29"/>
  <c r="CS29"/>
  <c r="CR29"/>
  <c r="CQ29"/>
  <c r="CO29"/>
  <c r="CN29"/>
  <c r="CL29"/>
  <c r="CK29"/>
  <c r="CJ29"/>
  <c r="CI29"/>
  <c r="CH29"/>
  <c r="CD29"/>
  <c r="CC29"/>
  <c r="CA29"/>
  <c r="BX29"/>
  <c r="BV29"/>
  <c r="BU29"/>
  <c r="BS29"/>
  <c r="BP29"/>
  <c r="BO29"/>
  <c r="BN29"/>
  <c r="BM29"/>
  <c r="BL29"/>
  <c r="BJ29"/>
  <c r="BH29"/>
  <c r="BG29"/>
  <c r="BF29"/>
  <c r="BE29"/>
  <c r="BC29"/>
  <c r="BB29"/>
  <c r="AZ29"/>
  <c r="AY29"/>
  <c r="AR29"/>
  <c r="CZ29" s="1"/>
  <c r="AQ29"/>
  <c r="CG29" s="1"/>
  <c r="AP29"/>
  <c r="CF29" s="1"/>
  <c r="AO29"/>
  <c r="CE29" s="1"/>
  <c r="AN29"/>
  <c r="CV29" s="1"/>
  <c r="AM29"/>
  <c r="BK29" s="1"/>
  <c r="AL29"/>
  <c r="CB29" s="1"/>
  <c r="AK29"/>
  <c r="BI29" s="1"/>
  <c r="AJ29"/>
  <c r="BZ29" s="1"/>
  <c r="AI29"/>
  <c r="BY29" s="1"/>
  <c r="AH29"/>
  <c r="CP29" s="1"/>
  <c r="AG29"/>
  <c r="BW29" s="1"/>
  <c r="AF29"/>
  <c r="BD29" s="1"/>
  <c r="AE29"/>
  <c r="CM29" s="1"/>
  <c r="AD29"/>
  <c r="BT29" s="1"/>
  <c r="AC29"/>
  <c r="BA29" s="1"/>
  <c r="AB29"/>
  <c r="BR29" s="1"/>
  <c r="AA29"/>
  <c r="BQ29" s="1"/>
  <c r="X29"/>
  <c r="X22" i="3" s="1"/>
  <c r="N29" i="1"/>
  <c r="W27"/>
  <c r="V27"/>
  <c r="U27"/>
  <c r="T27"/>
  <c r="S27"/>
  <c r="R27"/>
  <c r="Q27"/>
  <c r="P27"/>
  <c r="O27"/>
  <c r="M27"/>
  <c r="L27"/>
  <c r="K27"/>
  <c r="J27"/>
  <c r="I27"/>
  <c r="H27"/>
  <c r="G27"/>
  <c r="F27"/>
  <c r="E27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X21"/>
  <c r="X18" i="4" s="1"/>
  <c r="N21" i="1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X20"/>
  <c r="X12" i="2" s="1"/>
  <c r="N20" i="1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X19"/>
  <c r="X19" i="3" s="1"/>
  <c r="N19" i="1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X18"/>
  <c r="X31" i="3" s="1"/>
  <c r="N18" i="1"/>
  <c r="W16"/>
  <c r="V16"/>
  <c r="U16"/>
  <c r="T16"/>
  <c r="S16"/>
  <c r="R16"/>
  <c r="Q16"/>
  <c r="P16"/>
  <c r="O16"/>
  <c r="M16"/>
  <c r="L16"/>
  <c r="K16"/>
  <c r="J16"/>
  <c r="I16"/>
  <c r="H16"/>
  <c r="G16"/>
  <c r="F16"/>
  <c r="E16"/>
  <c r="W15"/>
  <c r="V15"/>
  <c r="U15"/>
  <c r="T15"/>
  <c r="S15"/>
  <c r="R15"/>
  <c r="Q15"/>
  <c r="P15"/>
  <c r="O15"/>
  <c r="M15"/>
  <c r="L15"/>
  <c r="K15"/>
  <c r="J15"/>
  <c r="I15"/>
  <c r="H15"/>
  <c r="G15"/>
  <c r="F15"/>
  <c r="E15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X10"/>
  <c r="X8" i="4" s="1"/>
  <c r="N10" i="1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X9"/>
  <c r="X6" i="2" s="1"/>
  <c r="N9" i="1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AW8" s="1"/>
  <c r="X8"/>
  <c r="X27" i="3" s="1"/>
  <c r="N8" i="1"/>
  <c r="Y8" s="1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X7"/>
  <c r="X6" i="3" s="1"/>
  <c r="X5" i="1"/>
  <c r="X280" s="1"/>
  <c r="N5"/>
  <c r="N280" s="1"/>
  <c r="CZ4"/>
  <c r="CY4"/>
  <c r="CX4"/>
  <c r="CW4"/>
  <c r="CV4"/>
  <c r="CU4"/>
  <c r="CT4"/>
  <c r="CS4"/>
  <c r="CR4"/>
  <c r="CQ4"/>
  <c r="CP4"/>
  <c r="CO4"/>
  <c r="CN4"/>
  <c r="CM4"/>
  <c r="CL4"/>
  <c r="CK4"/>
  <c r="CJ4"/>
  <c r="CI4"/>
  <c r="CH4"/>
  <c r="CG4"/>
  <c r="CF4"/>
  <c r="CE4"/>
  <c r="CD4"/>
  <c r="CC4"/>
  <c r="CB4"/>
  <c r="CA4"/>
  <c r="BZ4"/>
  <c r="BY4"/>
  <c r="BX4"/>
  <c r="BW4"/>
  <c r="BV4"/>
  <c r="BU4"/>
  <c r="BT4"/>
  <c r="BS4"/>
  <c r="BR4"/>
  <c r="BQ4"/>
  <c r="BP4"/>
  <c r="BO4"/>
  <c r="BN4"/>
  <c r="BM4"/>
  <c r="BL4"/>
  <c r="BK4"/>
  <c r="BJ4"/>
  <c r="BI4"/>
  <c r="BH4"/>
  <c r="BG4"/>
  <c r="BF4"/>
  <c r="BE4"/>
  <c r="BD4"/>
  <c r="BC4"/>
  <c r="BB4"/>
  <c r="BA4"/>
  <c r="AZ4"/>
  <c r="AY4"/>
  <c r="AR4"/>
  <c r="AQ4"/>
  <c r="AP4"/>
  <c r="AO4"/>
  <c r="AN4"/>
  <c r="AM4"/>
  <c r="AL4"/>
  <c r="AK4"/>
  <c r="AJ4"/>
  <c r="AI4"/>
  <c r="AH4"/>
  <c r="AG4"/>
  <c r="AF4"/>
  <c r="AE4"/>
  <c r="AD4"/>
  <c r="AC4"/>
  <c r="AB4"/>
  <c r="AA4"/>
  <c r="X4"/>
  <c r="N4"/>
  <c r="Y3"/>
  <c r="Y2"/>
  <c r="N10" i="5" l="1"/>
  <c r="N12"/>
  <c r="N6" i="6"/>
  <c r="N15"/>
  <c r="N7"/>
  <c r="N8"/>
  <c r="N9"/>
  <c r="N10"/>
  <c r="N12"/>
  <c r="N7" i="5"/>
  <c r="N15"/>
  <c r="N11" i="6"/>
  <c r="Y4"/>
  <c r="N13"/>
  <c r="N14"/>
  <c r="N8" i="5"/>
  <c r="X8"/>
  <c r="N9"/>
  <c r="N11"/>
  <c r="N13"/>
  <c r="X12"/>
  <c r="X14"/>
  <c r="X13"/>
  <c r="N6"/>
  <c r="V26" i="4"/>
  <c r="AQ26" s="1"/>
  <c r="T26"/>
  <c r="AO26" s="1"/>
  <c r="R26"/>
  <c r="AM26" s="1"/>
  <c r="P26"/>
  <c r="AK26" s="1"/>
  <c r="N26"/>
  <c r="L26"/>
  <c r="AH26" s="1"/>
  <c r="J26"/>
  <c r="AF26" s="1"/>
  <c r="H26"/>
  <c r="AD26" s="1"/>
  <c r="F26"/>
  <c r="AB26" s="1"/>
  <c r="W25"/>
  <c r="AR25" s="1"/>
  <c r="U25"/>
  <c r="AP25" s="1"/>
  <c r="S25"/>
  <c r="AN25" s="1"/>
  <c r="Q25"/>
  <c r="AL25" s="1"/>
  <c r="O25"/>
  <c r="AJ25" s="1"/>
  <c r="M25"/>
  <c r="AI25" s="1"/>
  <c r="K25"/>
  <c r="AG25" s="1"/>
  <c r="I25"/>
  <c r="AE25" s="1"/>
  <c r="G25"/>
  <c r="AC25" s="1"/>
  <c r="E25"/>
  <c r="AA25" s="1"/>
  <c r="V24"/>
  <c r="AQ24" s="1"/>
  <c r="T24"/>
  <c r="AO24" s="1"/>
  <c r="R24"/>
  <c r="AM24" s="1"/>
  <c r="P24"/>
  <c r="AK24" s="1"/>
  <c r="N24"/>
  <c r="L24"/>
  <c r="AH24" s="1"/>
  <c r="J24"/>
  <c r="AF24" s="1"/>
  <c r="H24"/>
  <c r="AD24" s="1"/>
  <c r="F24"/>
  <c r="AB24" s="1"/>
  <c r="W23"/>
  <c r="AR23" s="1"/>
  <c r="U23"/>
  <c r="AP23" s="1"/>
  <c r="S23"/>
  <c r="AN23" s="1"/>
  <c r="Q23"/>
  <c r="AL23" s="1"/>
  <c r="O23"/>
  <c r="AJ23" s="1"/>
  <c r="M23"/>
  <c r="AI23" s="1"/>
  <c r="K23"/>
  <c r="AG23" s="1"/>
  <c r="I23"/>
  <c r="AE23" s="1"/>
  <c r="G23"/>
  <c r="AC23" s="1"/>
  <c r="E23"/>
  <c r="AA23" s="1"/>
  <c r="V22"/>
  <c r="AQ22" s="1"/>
  <c r="T22"/>
  <c r="AO22" s="1"/>
  <c r="R22"/>
  <c r="AM22" s="1"/>
  <c r="P22"/>
  <c r="AK22" s="1"/>
  <c r="N22"/>
  <c r="L22"/>
  <c r="AH22" s="1"/>
  <c r="J22"/>
  <c r="AF22" s="1"/>
  <c r="H22"/>
  <c r="AD22" s="1"/>
  <c r="F22"/>
  <c r="AB22" s="1"/>
  <c r="W21"/>
  <c r="AR21" s="1"/>
  <c r="U21"/>
  <c r="AP21" s="1"/>
  <c r="S21"/>
  <c r="AN21" s="1"/>
  <c r="Q21"/>
  <c r="AL21" s="1"/>
  <c r="O21"/>
  <c r="AJ21" s="1"/>
  <c r="M21"/>
  <c r="AI21" s="1"/>
  <c r="K21"/>
  <c r="AG21" s="1"/>
  <c r="I21"/>
  <c r="AE21" s="1"/>
  <c r="G21"/>
  <c r="AC21" s="1"/>
  <c r="E21"/>
  <c r="AA21" s="1"/>
  <c r="V20"/>
  <c r="AQ20" s="1"/>
  <c r="T20"/>
  <c r="AO20" s="1"/>
  <c r="R20"/>
  <c r="AM20" s="1"/>
  <c r="P20"/>
  <c r="AK20" s="1"/>
  <c r="N20"/>
  <c r="L20"/>
  <c r="AH20" s="1"/>
  <c r="J20"/>
  <c r="AF20" s="1"/>
  <c r="H20"/>
  <c r="AD20" s="1"/>
  <c r="F20"/>
  <c r="AB20" s="1"/>
  <c r="W19"/>
  <c r="AR19" s="1"/>
  <c r="U19"/>
  <c r="AP19" s="1"/>
  <c r="S19"/>
  <c r="AN19" s="1"/>
  <c r="Q19"/>
  <c r="AL19" s="1"/>
  <c r="O19"/>
  <c r="AJ19" s="1"/>
  <c r="M19"/>
  <c r="AI19" s="1"/>
  <c r="K19"/>
  <c r="AG19" s="1"/>
  <c r="I19"/>
  <c r="AE19" s="1"/>
  <c r="G19"/>
  <c r="AC19" s="1"/>
  <c r="E19"/>
  <c r="AA19" s="1"/>
  <c r="W17"/>
  <c r="AR17" s="1"/>
  <c r="U17"/>
  <c r="AP17" s="1"/>
  <c r="S17"/>
  <c r="AN17" s="1"/>
  <c r="Q17"/>
  <c r="AL17" s="1"/>
  <c r="O17"/>
  <c r="AJ17" s="1"/>
  <c r="M17"/>
  <c r="AI17" s="1"/>
  <c r="K17"/>
  <c r="AG17" s="1"/>
  <c r="I17"/>
  <c r="AE17" s="1"/>
  <c r="G17"/>
  <c r="AC17" s="1"/>
  <c r="E17"/>
  <c r="AA17" s="1"/>
  <c r="V16"/>
  <c r="AQ16" s="1"/>
  <c r="T16"/>
  <c r="AO16" s="1"/>
  <c r="R16"/>
  <c r="AM16" s="1"/>
  <c r="P16"/>
  <c r="AK16" s="1"/>
  <c r="N16"/>
  <c r="L16"/>
  <c r="AH16" s="1"/>
  <c r="J16"/>
  <c r="AF16" s="1"/>
  <c r="H16"/>
  <c r="AD16" s="1"/>
  <c r="F16"/>
  <c r="AB16" s="1"/>
  <c r="W15"/>
  <c r="AR15" s="1"/>
  <c r="U15"/>
  <c r="AP15" s="1"/>
  <c r="S15"/>
  <c r="AN15" s="1"/>
  <c r="Q15"/>
  <c r="AL15" s="1"/>
  <c r="O15"/>
  <c r="AJ15" s="1"/>
  <c r="M15"/>
  <c r="AI15" s="1"/>
  <c r="K15"/>
  <c r="AG15" s="1"/>
  <c r="I15"/>
  <c r="AE15" s="1"/>
  <c r="G15"/>
  <c r="AC15" s="1"/>
  <c r="E15"/>
  <c r="AA15" s="1"/>
  <c r="V14"/>
  <c r="AQ14" s="1"/>
  <c r="T14"/>
  <c r="AO14" s="1"/>
  <c r="R14"/>
  <c r="AM14" s="1"/>
  <c r="P14"/>
  <c r="AK14" s="1"/>
  <c r="N14"/>
  <c r="L14"/>
  <c r="AH14" s="1"/>
  <c r="J14"/>
  <c r="AF14" s="1"/>
  <c r="H14"/>
  <c r="AD14" s="1"/>
  <c r="F14"/>
  <c r="AB14" s="1"/>
  <c r="W13"/>
  <c r="AR13" s="1"/>
  <c r="U13"/>
  <c r="AP13" s="1"/>
  <c r="S13"/>
  <c r="AN13" s="1"/>
  <c r="Q13"/>
  <c r="AL13" s="1"/>
  <c r="O13"/>
  <c r="AJ13" s="1"/>
  <c r="M13"/>
  <c r="AI13" s="1"/>
  <c r="K13"/>
  <c r="AG13" s="1"/>
  <c r="I13"/>
  <c r="AE13" s="1"/>
  <c r="G13"/>
  <c r="AC13" s="1"/>
  <c r="E13"/>
  <c r="AA13" s="1"/>
  <c r="V12"/>
  <c r="AQ12" s="1"/>
  <c r="T12"/>
  <c r="AO12" s="1"/>
  <c r="R12"/>
  <c r="AM12" s="1"/>
  <c r="P12"/>
  <c r="AK12" s="1"/>
  <c r="N12"/>
  <c r="L12"/>
  <c r="AH12" s="1"/>
  <c r="J12"/>
  <c r="AF12" s="1"/>
  <c r="H12"/>
  <c r="AD12" s="1"/>
  <c r="F12"/>
  <c r="AB12" s="1"/>
  <c r="W11"/>
  <c r="AR11" s="1"/>
  <c r="U11"/>
  <c r="AP11" s="1"/>
  <c r="S11"/>
  <c r="AN11" s="1"/>
  <c r="Q11"/>
  <c r="AL11" s="1"/>
  <c r="O11"/>
  <c r="AJ11" s="1"/>
  <c r="M11"/>
  <c r="AI11" s="1"/>
  <c r="K11"/>
  <c r="AG11" s="1"/>
  <c r="I11"/>
  <c r="AE11" s="1"/>
  <c r="G11"/>
  <c r="AC11" s="1"/>
  <c r="E11"/>
  <c r="AA11" s="1"/>
  <c r="V10"/>
  <c r="AQ10" s="1"/>
  <c r="T10"/>
  <c r="AO10" s="1"/>
  <c r="R10"/>
  <c r="AM10" s="1"/>
  <c r="P10"/>
  <c r="AK10" s="1"/>
  <c r="N10"/>
  <c r="L10"/>
  <c r="AH10" s="1"/>
  <c r="J10"/>
  <c r="AF10" s="1"/>
  <c r="H10"/>
  <c r="AD10" s="1"/>
  <c r="F10"/>
  <c r="AB10" s="1"/>
  <c r="W9"/>
  <c r="AR9" s="1"/>
  <c r="U9"/>
  <c r="AP9" s="1"/>
  <c r="S9"/>
  <c r="AN9" s="1"/>
  <c r="Q9"/>
  <c r="AL9" s="1"/>
  <c r="O9"/>
  <c r="AJ9" s="1"/>
  <c r="M9"/>
  <c r="AI9" s="1"/>
  <c r="K9"/>
  <c r="AG9" s="1"/>
  <c r="I9"/>
  <c r="AE9" s="1"/>
  <c r="G9"/>
  <c r="AC9" s="1"/>
  <c r="AW9" s="1"/>
  <c r="E9"/>
  <c r="AA9" s="1"/>
  <c r="W7"/>
  <c r="AR7" s="1"/>
  <c r="CZ7" s="1"/>
  <c r="U7"/>
  <c r="AP7" s="1"/>
  <c r="S7"/>
  <c r="AN7" s="1"/>
  <c r="CV7" s="1"/>
  <c r="Q7"/>
  <c r="AL7" s="1"/>
  <c r="O7"/>
  <c r="AJ7" s="1"/>
  <c r="M7"/>
  <c r="AI7" s="1"/>
  <c r="K7"/>
  <c r="AG7" s="1"/>
  <c r="BW7" s="1"/>
  <c r="I7"/>
  <c r="AE7" s="1"/>
  <c r="G7"/>
  <c r="AC7" s="1"/>
  <c r="E7"/>
  <c r="AA7" s="1"/>
  <c r="V6"/>
  <c r="AQ6" s="1"/>
  <c r="T6"/>
  <c r="AO6" s="1"/>
  <c r="R6"/>
  <c r="AM6" s="1"/>
  <c r="BK6" s="1"/>
  <c r="P6"/>
  <c r="AK6" s="1"/>
  <c r="N6"/>
  <c r="Y6" s="1"/>
  <c r="L6"/>
  <c r="AH6" s="1"/>
  <c r="J6"/>
  <c r="AF6" s="1"/>
  <c r="BD6" s="1"/>
  <c r="H6"/>
  <c r="AD6" s="1"/>
  <c r="F6"/>
  <c r="AB6" s="1"/>
  <c r="AX6" s="1"/>
  <c r="W24" i="2"/>
  <c r="AR24" s="1"/>
  <c r="U24"/>
  <c r="AP24" s="1"/>
  <c r="S24"/>
  <c r="AN24" s="1"/>
  <c r="Q24"/>
  <c r="AL24" s="1"/>
  <c r="O24"/>
  <c r="AJ24" s="1"/>
  <c r="M24"/>
  <c r="AI24" s="1"/>
  <c r="BY24" s="1"/>
  <c r="K24"/>
  <c r="AG24" s="1"/>
  <c r="I24"/>
  <c r="AE24" s="1"/>
  <c r="G24"/>
  <c r="AC24" s="1"/>
  <c r="E24"/>
  <c r="AA24" s="1"/>
  <c r="BQ24" s="1"/>
  <c r="V23"/>
  <c r="AQ23" s="1"/>
  <c r="T23"/>
  <c r="AO23" s="1"/>
  <c r="R23"/>
  <c r="AM23" s="1"/>
  <c r="P23"/>
  <c r="AK23" s="1"/>
  <c r="BI23" s="1"/>
  <c r="N23"/>
  <c r="Y23" s="1"/>
  <c r="L23"/>
  <c r="AH23" s="1"/>
  <c r="J23"/>
  <c r="AF23" s="1"/>
  <c r="H23"/>
  <c r="AD23" s="1"/>
  <c r="F23"/>
  <c r="AB23" s="1"/>
  <c r="W22"/>
  <c r="AR22" s="1"/>
  <c r="CZ22" s="1"/>
  <c r="U22"/>
  <c r="AP22" s="1"/>
  <c r="S22"/>
  <c r="AN22" s="1"/>
  <c r="CV22" s="1"/>
  <c r="Q22"/>
  <c r="AL22" s="1"/>
  <c r="O22"/>
  <c r="AJ22" s="1"/>
  <c r="M22"/>
  <c r="AI22" s="1"/>
  <c r="K22"/>
  <c r="AG22" s="1"/>
  <c r="BW22" s="1"/>
  <c r="I22"/>
  <c r="AE22" s="1"/>
  <c r="G22"/>
  <c r="AC22" s="1"/>
  <c r="E22"/>
  <c r="AA22" s="1"/>
  <c r="V21"/>
  <c r="AQ21" s="1"/>
  <c r="T21"/>
  <c r="AO21" s="1"/>
  <c r="R21"/>
  <c r="AM21" s="1"/>
  <c r="BK21" s="1"/>
  <c r="P21"/>
  <c r="AK21" s="1"/>
  <c r="N21"/>
  <c r="Y21" s="1"/>
  <c r="L21"/>
  <c r="AH21" s="1"/>
  <c r="J21"/>
  <c r="AF21" s="1"/>
  <c r="H21"/>
  <c r="AD21" s="1"/>
  <c r="F21"/>
  <c r="AB21" s="1"/>
  <c r="W20"/>
  <c r="AR20" s="1"/>
  <c r="U20"/>
  <c r="AP20" s="1"/>
  <c r="S20"/>
  <c r="AN20" s="1"/>
  <c r="Q20"/>
  <c r="AL20" s="1"/>
  <c r="O20"/>
  <c r="AJ20" s="1"/>
  <c r="M20"/>
  <c r="AI20" s="1"/>
  <c r="BY20" s="1"/>
  <c r="K20"/>
  <c r="AG20" s="1"/>
  <c r="I20"/>
  <c r="AE20" s="1"/>
  <c r="G20"/>
  <c r="AC20" s="1"/>
  <c r="E20"/>
  <c r="AA20" s="1"/>
  <c r="BQ20" s="1"/>
  <c r="V19"/>
  <c r="AQ19" s="1"/>
  <c r="T19"/>
  <c r="AO19" s="1"/>
  <c r="CE19" s="1"/>
  <c r="R19"/>
  <c r="AM19" s="1"/>
  <c r="P19"/>
  <c r="AK19" s="1"/>
  <c r="BI19" s="1"/>
  <c r="N19"/>
  <c r="L19"/>
  <c r="AH19" s="1"/>
  <c r="J19"/>
  <c r="AF19" s="1"/>
  <c r="H19"/>
  <c r="AD19" s="1"/>
  <c r="BT19" s="1"/>
  <c r="F19"/>
  <c r="AB19" s="1"/>
  <c r="W18"/>
  <c r="AR18" s="1"/>
  <c r="CZ18" s="1"/>
  <c r="U18"/>
  <c r="AP18" s="1"/>
  <c r="S18"/>
  <c r="AN18" s="1"/>
  <c r="CV18" s="1"/>
  <c r="Q18"/>
  <c r="AL18" s="1"/>
  <c r="O18"/>
  <c r="AJ18" s="1"/>
  <c r="M18"/>
  <c r="AI18" s="1"/>
  <c r="K18"/>
  <c r="AG18" s="1"/>
  <c r="BW18" s="1"/>
  <c r="I18"/>
  <c r="AE18" s="1"/>
  <c r="G18"/>
  <c r="AC18" s="1"/>
  <c r="BA18" s="1"/>
  <c r="E18"/>
  <c r="AA18" s="1"/>
  <c r="V17"/>
  <c r="AQ17" s="1"/>
  <c r="CG17" s="1"/>
  <c r="T17"/>
  <c r="AO17" s="1"/>
  <c r="R17"/>
  <c r="AM17" s="1"/>
  <c r="BK17" s="1"/>
  <c r="P17"/>
  <c r="AK17" s="1"/>
  <c r="N17"/>
  <c r="L17"/>
  <c r="AH17" s="1"/>
  <c r="J17"/>
  <c r="AF17" s="1"/>
  <c r="AW17" s="1"/>
  <c r="H17"/>
  <c r="AD17" s="1"/>
  <c r="AW16" i="4"/>
  <c r="AW18"/>
  <c r="AW20"/>
  <c r="AW22"/>
  <c r="AW24"/>
  <c r="AW26"/>
  <c r="AX6" i="3"/>
  <c r="AX7"/>
  <c r="AW9"/>
  <c r="AX8"/>
  <c r="AX10"/>
  <c r="AX11"/>
  <c r="AX13"/>
  <c r="AW14"/>
  <c r="AW15"/>
  <c r="AW16"/>
  <c r="AW17"/>
  <c r="AW18"/>
  <c r="AW19"/>
  <c r="AW20"/>
  <c r="AW22"/>
  <c r="AW23"/>
  <c r="AW24"/>
  <c r="AW25"/>
  <c r="AX26"/>
  <c r="AX27"/>
  <c r="AX29"/>
  <c r="AX30"/>
  <c r="AX31"/>
  <c r="AX33"/>
  <c r="AX35"/>
  <c r="AX37"/>
  <c r="AX39"/>
  <c r="AW41"/>
  <c r="AW43"/>
  <c r="Y185" i="1"/>
  <c r="DB185"/>
  <c r="Y20"/>
  <c r="AW20"/>
  <c r="Y65"/>
  <c r="DB65"/>
  <c r="Y10"/>
  <c r="AW10"/>
  <c r="Y43"/>
  <c r="DB43"/>
  <c r="Y87"/>
  <c r="DB87"/>
  <c r="Y21"/>
  <c r="AW21"/>
  <c r="Y109"/>
  <c r="DB109"/>
  <c r="Y14" i="3"/>
  <c r="Y18" i="1"/>
  <c r="AW18"/>
  <c r="Y31" i="3"/>
  <c r="Y218" i="1"/>
  <c r="DB218"/>
  <c r="Y152"/>
  <c r="AX152"/>
  <c r="Y175"/>
  <c r="DB175"/>
  <c r="Y16" i="4"/>
  <c r="Y120" i="1"/>
  <c r="AX120"/>
  <c r="Y22" i="4"/>
  <c r="Y20" i="3"/>
  <c r="Y19" i="1"/>
  <c r="X22" s="1"/>
  <c r="Z16" s="1"/>
  <c r="Y12" i="5" s="1"/>
  <c r="AW19" i="1"/>
  <c r="AW22" s="1"/>
  <c r="Y140"/>
  <c r="AX140"/>
  <c r="Y7"/>
  <c r="AW7"/>
  <c r="Y84"/>
  <c r="DB84"/>
  <c r="Y15" i="3"/>
  <c r="Y40" i="1"/>
  <c r="DB40"/>
  <c r="Y7" i="3"/>
  <c r="Y62" i="1"/>
  <c r="DB62"/>
  <c r="Y14" i="4"/>
  <c r="Y196" i="1"/>
  <c r="Y15" i="2"/>
  <c r="Y64" i="1"/>
  <c r="DB64"/>
  <c r="Y151"/>
  <c r="X154" s="1"/>
  <c r="Z148" s="1"/>
  <c r="Y11" i="6" s="1"/>
  <c r="AX151" i="1"/>
  <c r="AX154" s="1"/>
  <c r="Y217"/>
  <c r="DB217"/>
  <c r="Y43" i="3"/>
  <c r="Y219" i="1"/>
  <c r="DB219"/>
  <c r="Y11" i="4"/>
  <c r="DB42" i="1"/>
  <c r="Y42"/>
  <c r="Y10" i="2"/>
  <c r="Y14"/>
  <c r="AV197" i="1"/>
  <c r="Y25" i="4"/>
  <c r="Y20" i="2"/>
  <c r="Y163" i="1"/>
  <c r="AX163"/>
  <c r="Y24" i="4"/>
  <c r="Y32" i="1"/>
  <c r="DB32"/>
  <c r="Y98"/>
  <c r="DB98"/>
  <c r="Y13" i="4"/>
  <c r="Y119" i="1"/>
  <c r="AX119"/>
  <c r="Y13" i="2"/>
  <c r="Y174" i="1"/>
  <c r="AX174"/>
  <c r="Y22" i="2"/>
  <c r="Y216" i="1"/>
  <c r="X220" s="1"/>
  <c r="Z214" s="1"/>
  <c r="Y14" i="6" s="1"/>
  <c r="DB216" i="1"/>
  <c r="DB220" s="1"/>
  <c r="Y37" i="3"/>
  <c r="Y183" i="1"/>
  <c r="X187" s="1"/>
  <c r="Z181" s="1"/>
  <c r="Y7" i="6" s="1"/>
  <c r="DB183" i="1"/>
  <c r="DB187" s="1"/>
  <c r="Y10" i="3"/>
  <c r="Y24"/>
  <c r="Y107" i="1"/>
  <c r="DB107"/>
  <c r="Y28" i="3"/>
  <c r="Y30" i="1"/>
  <c r="DB30"/>
  <c r="Y30" i="3"/>
  <c r="Y52" i="1"/>
  <c r="DB52"/>
  <c r="Y36" i="3"/>
  <c r="Y96" i="1"/>
  <c r="DB96"/>
  <c r="Y29" i="3"/>
  <c r="Y21"/>
  <c r="Y17"/>
  <c r="Y117" i="1"/>
  <c r="AX117"/>
  <c r="Y25" i="3"/>
  <c r="Y161" i="1"/>
  <c r="AX161"/>
  <c r="Y9" i="3"/>
  <c r="Y53" i="1"/>
  <c r="DB53"/>
  <c r="Y18" i="2"/>
  <c r="Y13" i="3"/>
  <c r="Y108" i="1"/>
  <c r="Y8" i="2"/>
  <c r="Y142" i="1"/>
  <c r="X143" s="1"/>
  <c r="Z137" s="1"/>
  <c r="Y9" i="6" s="1"/>
  <c r="AX142" i="1"/>
  <c r="AX143" s="1"/>
  <c r="Y10" i="4"/>
  <c r="Y208" i="1"/>
  <c r="DB208"/>
  <c r="AX162"/>
  <c r="AX165" s="1"/>
  <c r="Y162"/>
  <c r="X165" s="1"/>
  <c r="Z159" s="1"/>
  <c r="Y10" i="6" s="1"/>
  <c r="Y34" i="3"/>
  <c r="Y129" i="1"/>
  <c r="X132" s="1"/>
  <c r="Z126" s="1"/>
  <c r="Y13" i="6" s="1"/>
  <c r="AX129" i="1"/>
  <c r="AX132" s="1"/>
  <c r="Y39" i="3"/>
  <c r="Y173" i="1"/>
  <c r="X176" s="1"/>
  <c r="Z170" s="1"/>
  <c r="Y12" i="6" s="1"/>
  <c r="AX173" i="1"/>
  <c r="Y41" i="3"/>
  <c r="Y118" i="1"/>
  <c r="X121" s="1"/>
  <c r="Z115" s="1"/>
  <c r="Y8" i="6" s="1"/>
  <c r="AX118" i="1"/>
  <c r="AX121" s="1"/>
  <c r="Y23" i="3"/>
  <c r="Y207" i="1"/>
  <c r="X209" s="1"/>
  <c r="Z203" s="1"/>
  <c r="Y6" i="6" s="1"/>
  <c r="DB207" i="1"/>
  <c r="DB209" s="1"/>
  <c r="Y11" i="2"/>
  <c r="Y16"/>
  <c r="Y85" i="1"/>
  <c r="X88" s="1"/>
  <c r="Z82" s="1"/>
  <c r="Y13" i="5" s="1"/>
  <c r="Y26" i="4"/>
  <c r="DB85" i="1"/>
  <c r="DB88" s="1"/>
  <c r="Y38" i="3"/>
  <c r="Y41" i="1"/>
  <c r="DB41"/>
  <c r="DB44" s="1"/>
  <c r="Y35" i="3"/>
  <c r="Y63" i="1"/>
  <c r="DB63"/>
  <c r="DB66" s="1"/>
  <c r="Y33" i="3"/>
  <c r="Y15" i="4"/>
  <c r="Y23"/>
  <c r="Y17"/>
  <c r="Y27" i="3"/>
  <c r="Y106" i="1"/>
  <c r="X110" s="1"/>
  <c r="Z104" s="1"/>
  <c r="Y9" i="5" s="1"/>
  <c r="DB106" i="1"/>
  <c r="DB110" s="1"/>
  <c r="Y16" i="3"/>
  <c r="Y95" i="1"/>
  <c r="X99" s="1"/>
  <c r="Z93" s="1"/>
  <c r="Y10" i="5" s="1"/>
  <c r="DB95" i="1"/>
  <c r="DB99" s="1"/>
  <c r="Y11" i="3"/>
  <c r="Y51" i="1"/>
  <c r="X55" s="1"/>
  <c r="Z49" s="1"/>
  <c r="Y15" i="5" s="1"/>
  <c r="Y12" i="3"/>
  <c r="DB51" i="1"/>
  <c r="DB55" s="1"/>
  <c r="Y32" i="3"/>
  <c r="Y24" i="2"/>
  <c r="Y18" i="3"/>
  <c r="Y29" i="1"/>
  <c r="DB29"/>
  <c r="Y22" i="3"/>
  <c r="Y40"/>
  <c r="Y8"/>
  <c r="X27" i="1"/>
  <c r="X38"/>
  <c r="X49"/>
  <c r="X60"/>
  <c r="X71"/>
  <c r="X82"/>
  <c r="X93"/>
  <c r="X104"/>
  <c r="X115"/>
  <c r="X126"/>
  <c r="X137"/>
  <c r="X148"/>
  <c r="X159"/>
  <c r="X170"/>
  <c r="X181"/>
  <c r="X192"/>
  <c r="X203"/>
  <c r="X214"/>
  <c r="X225"/>
  <c r="X236"/>
  <c r="X247"/>
  <c r="X258"/>
  <c r="X269"/>
  <c r="N27"/>
  <c r="N38"/>
  <c r="N49"/>
  <c r="N60"/>
  <c r="N71"/>
  <c r="N82"/>
  <c r="N93"/>
  <c r="N104"/>
  <c r="N115"/>
  <c r="N126"/>
  <c r="N137"/>
  <c r="N148"/>
  <c r="N159"/>
  <c r="N170"/>
  <c r="N181"/>
  <c r="N192"/>
  <c r="N203"/>
  <c r="N214"/>
  <c r="N225"/>
  <c r="N236"/>
  <c r="N247"/>
  <c r="N258"/>
  <c r="N269"/>
  <c r="Y19" i="3"/>
  <c r="Y42"/>
  <c r="Y4" i="5"/>
  <c r="AW15" i="4"/>
  <c r="AW17"/>
  <c r="AW19"/>
  <c r="AW21"/>
  <c r="AW23"/>
  <c r="AW25"/>
  <c r="Y26" i="3"/>
  <c r="Y8" i="4"/>
  <c r="Y18"/>
  <c r="Y21"/>
  <c r="AW8"/>
  <c r="Y7"/>
  <c r="Y12"/>
  <c r="Y19"/>
  <c r="AW11"/>
  <c r="Y9"/>
  <c r="AW12"/>
  <c r="Y20"/>
  <c r="AW13"/>
  <c r="AW14"/>
  <c r="AX8"/>
  <c r="AX10"/>
  <c r="AX11"/>
  <c r="AX12"/>
  <c r="AX13"/>
  <c r="AX14"/>
  <c r="CI26"/>
  <c r="BQ26"/>
  <c r="AY26"/>
  <c r="CI25"/>
  <c r="BQ25"/>
  <c r="AY25"/>
  <c r="CI24"/>
  <c r="BQ24"/>
  <c r="AY24"/>
  <c r="CI23"/>
  <c r="BQ23"/>
  <c r="AY23"/>
  <c r="CI22"/>
  <c r="BQ22"/>
  <c r="AY22"/>
  <c r="CI21"/>
  <c r="BQ21"/>
  <c r="AY21"/>
  <c r="CI20"/>
  <c r="BQ20"/>
  <c r="AY20"/>
  <c r="CI19"/>
  <c r="BQ19"/>
  <c r="AY19"/>
  <c r="CI18"/>
  <c r="BQ18"/>
  <c r="AY18"/>
  <c r="CI17"/>
  <c r="BQ17"/>
  <c r="AY17"/>
  <c r="CI16"/>
  <c r="BQ16"/>
  <c r="AY16"/>
  <c r="CI15"/>
  <c r="BQ15"/>
  <c r="AY15"/>
  <c r="CI14"/>
  <c r="BQ14"/>
  <c r="AY14"/>
  <c r="CI13"/>
  <c r="BQ13"/>
  <c r="AY13"/>
  <c r="CI12"/>
  <c r="BQ12"/>
  <c r="AY12"/>
  <c r="CI11"/>
  <c r="BQ11"/>
  <c r="AY11"/>
  <c r="CI10"/>
  <c r="BQ10"/>
  <c r="AY10"/>
  <c r="CI9"/>
  <c r="BQ9"/>
  <c r="AY9"/>
  <c r="CI8"/>
  <c r="BQ8"/>
  <c r="AY8"/>
  <c r="CI7"/>
  <c r="BQ7"/>
  <c r="AY7"/>
  <c r="CK26"/>
  <c r="BS26"/>
  <c r="BA26"/>
  <c r="CK25"/>
  <c r="BS25"/>
  <c r="BA25"/>
  <c r="CK24"/>
  <c r="BS24"/>
  <c r="BA24"/>
  <c r="CK23"/>
  <c r="BS23"/>
  <c r="BA23"/>
  <c r="CK22"/>
  <c r="BS22"/>
  <c r="BA22"/>
  <c r="CK21"/>
  <c r="BS21"/>
  <c r="BA21"/>
  <c r="CK20"/>
  <c r="BS20"/>
  <c r="BA20"/>
  <c r="CK19"/>
  <c r="BS19"/>
  <c r="BA19"/>
  <c r="CK18"/>
  <c r="BS18"/>
  <c r="BA18"/>
  <c r="CK17"/>
  <c r="BS17"/>
  <c r="BA17"/>
  <c r="CK16"/>
  <c r="BS16"/>
  <c r="BA16"/>
  <c r="CK15"/>
  <c r="BS15"/>
  <c r="BA15"/>
  <c r="CK14"/>
  <c r="BS14"/>
  <c r="BA14"/>
  <c r="CK13"/>
  <c r="BS13"/>
  <c r="BA13"/>
  <c r="CK12"/>
  <c r="BS12"/>
  <c r="BA12"/>
  <c r="CK11"/>
  <c r="BS11"/>
  <c r="BA11"/>
  <c r="CK10"/>
  <c r="BS10"/>
  <c r="BA10"/>
  <c r="CK9"/>
  <c r="BS9"/>
  <c r="BA9"/>
  <c r="CK8"/>
  <c r="BS8"/>
  <c r="BA8"/>
  <c r="CK7"/>
  <c r="BS7"/>
  <c r="BA7"/>
  <c r="CM26"/>
  <c r="BU26"/>
  <c r="BC26"/>
  <c r="CM25"/>
  <c r="BU25"/>
  <c r="BC25"/>
  <c r="CM24"/>
  <c r="BU24"/>
  <c r="BC24"/>
  <c r="CM23"/>
  <c r="BU23"/>
  <c r="BC23"/>
  <c r="CM22"/>
  <c r="BU22"/>
  <c r="BC22"/>
  <c r="CM21"/>
  <c r="BU21"/>
  <c r="BC21"/>
  <c r="CM20"/>
  <c r="BU20"/>
  <c r="BC20"/>
  <c r="CM19"/>
  <c r="BU19"/>
  <c r="BC19"/>
  <c r="CM18"/>
  <c r="BU18"/>
  <c r="BC18"/>
  <c r="CM17"/>
  <c r="BU17"/>
  <c r="BC17"/>
  <c r="CM16"/>
  <c r="BU16"/>
  <c r="BC16"/>
  <c r="CM15"/>
  <c r="BU15"/>
  <c r="BC15"/>
  <c r="CM14"/>
  <c r="BU14"/>
  <c r="BC14"/>
  <c r="CM13"/>
  <c r="BU13"/>
  <c r="BC13"/>
  <c r="CM12"/>
  <c r="BU12"/>
  <c r="BC12"/>
  <c r="CM11"/>
  <c r="BU11"/>
  <c r="BC11"/>
  <c r="CM10"/>
  <c r="BU10"/>
  <c r="BC10"/>
  <c r="CM9"/>
  <c r="BU9"/>
  <c r="BC9"/>
  <c r="CM8"/>
  <c r="BU8"/>
  <c r="BC8"/>
  <c r="CM7"/>
  <c r="BU7"/>
  <c r="BC7"/>
  <c r="CO26"/>
  <c r="BW26"/>
  <c r="BE26"/>
  <c r="CO25"/>
  <c r="BW25"/>
  <c r="BE25"/>
  <c r="CO24"/>
  <c r="BW24"/>
  <c r="BE24"/>
  <c r="CO23"/>
  <c r="BW23"/>
  <c r="BE23"/>
  <c r="CO22"/>
  <c r="BW22"/>
  <c r="BE22"/>
  <c r="CO21"/>
  <c r="BW21"/>
  <c r="BE21"/>
  <c r="CO20"/>
  <c r="BW20"/>
  <c r="BE20"/>
  <c r="CO19"/>
  <c r="BW19"/>
  <c r="BE19"/>
  <c r="CO18"/>
  <c r="BW18"/>
  <c r="BE18"/>
  <c r="CO17"/>
  <c r="BW17"/>
  <c r="BE17"/>
  <c r="CO16"/>
  <c r="BW16"/>
  <c r="BE16"/>
  <c r="CO15"/>
  <c r="BW15"/>
  <c r="BE15"/>
  <c r="CO14"/>
  <c r="BW14"/>
  <c r="BE14"/>
  <c r="CO13"/>
  <c r="BW13"/>
  <c r="BE13"/>
  <c r="CO12"/>
  <c r="BW12"/>
  <c r="BE12"/>
  <c r="CO11"/>
  <c r="BW11"/>
  <c r="BE11"/>
  <c r="CO10"/>
  <c r="BW10"/>
  <c r="BE10"/>
  <c r="CO9"/>
  <c r="BW9"/>
  <c r="BE9"/>
  <c r="CO8"/>
  <c r="BW8"/>
  <c r="BE8"/>
  <c r="CO7"/>
  <c r="BE7"/>
  <c r="CQ26"/>
  <c r="BY26"/>
  <c r="BG26"/>
  <c r="CQ25"/>
  <c r="BY25"/>
  <c r="BG25"/>
  <c r="CQ24"/>
  <c r="BY24"/>
  <c r="BG24"/>
  <c r="CQ23"/>
  <c r="BY23"/>
  <c r="BG23"/>
  <c r="CQ22"/>
  <c r="BY22"/>
  <c r="BG22"/>
  <c r="CQ21"/>
  <c r="BY21"/>
  <c r="BG21"/>
  <c r="CQ20"/>
  <c r="BY20"/>
  <c r="BG20"/>
  <c r="CQ19"/>
  <c r="BY19"/>
  <c r="BG19"/>
  <c r="CQ18"/>
  <c r="BY18"/>
  <c r="BG18"/>
  <c r="CQ17"/>
  <c r="BY17"/>
  <c r="BG17"/>
  <c r="CQ16"/>
  <c r="BY16"/>
  <c r="BG16"/>
  <c r="CQ15"/>
  <c r="BY15"/>
  <c r="BG15"/>
  <c r="CQ14"/>
  <c r="BY14"/>
  <c r="BG14"/>
  <c r="CQ13"/>
  <c r="BY13"/>
  <c r="BG13"/>
  <c r="CQ12"/>
  <c r="BY12"/>
  <c r="BG12"/>
  <c r="CQ11"/>
  <c r="BY11"/>
  <c r="BG11"/>
  <c r="CQ10"/>
  <c r="BY10"/>
  <c r="BG10"/>
  <c r="CQ9"/>
  <c r="BY9"/>
  <c r="BG9"/>
  <c r="CQ8"/>
  <c r="BY8"/>
  <c r="BG8"/>
  <c r="CQ7"/>
  <c r="BY7"/>
  <c r="BG7"/>
  <c r="CS26"/>
  <c r="CA26"/>
  <c r="BI26"/>
  <c r="CS25"/>
  <c r="CA25"/>
  <c r="BI25"/>
  <c r="CS24"/>
  <c r="CA24"/>
  <c r="BI24"/>
  <c r="CS23"/>
  <c r="CA23"/>
  <c r="BI23"/>
  <c r="CS22"/>
  <c r="CA22"/>
  <c r="BI22"/>
  <c r="CS21"/>
  <c r="CA21"/>
  <c r="BI21"/>
  <c r="CS20"/>
  <c r="CA20"/>
  <c r="BI20"/>
  <c r="CS19"/>
  <c r="CA19"/>
  <c r="BI19"/>
  <c r="CS18"/>
  <c r="CA18"/>
  <c r="BI18"/>
  <c r="CS17"/>
  <c r="CA17"/>
  <c r="BI17"/>
  <c r="CS16"/>
  <c r="CA16"/>
  <c r="BI16"/>
  <c r="CS15"/>
  <c r="CA15"/>
  <c r="BI15"/>
  <c r="CS14"/>
  <c r="CA14"/>
  <c r="BI14"/>
  <c r="CS13"/>
  <c r="CA13"/>
  <c r="BI13"/>
  <c r="CS12"/>
  <c r="CA12"/>
  <c r="BI12"/>
  <c r="CS11"/>
  <c r="CA11"/>
  <c r="BI11"/>
  <c r="CS10"/>
  <c r="CA10"/>
  <c r="BI10"/>
  <c r="CS9"/>
  <c r="CA9"/>
  <c r="BI9"/>
  <c r="CS8"/>
  <c r="CA8"/>
  <c r="BI8"/>
  <c r="CS7"/>
  <c r="CA7"/>
  <c r="BI7"/>
  <c r="CU26"/>
  <c r="CC26"/>
  <c r="BK26"/>
  <c r="CU25"/>
  <c r="CC25"/>
  <c r="BK25"/>
  <c r="CU24"/>
  <c r="CC24"/>
  <c r="BK24"/>
  <c r="CU23"/>
  <c r="CC23"/>
  <c r="BK23"/>
  <c r="CU22"/>
  <c r="CC22"/>
  <c r="BK22"/>
  <c r="CU21"/>
  <c r="CC21"/>
  <c r="BK21"/>
  <c r="CU20"/>
  <c r="CC20"/>
  <c r="BK20"/>
  <c r="CU19"/>
  <c r="CC19"/>
  <c r="BK19"/>
  <c r="CU18"/>
  <c r="CC18"/>
  <c r="BK18"/>
  <c r="CU17"/>
  <c r="CC17"/>
  <c r="BK17"/>
  <c r="CU16"/>
  <c r="CC16"/>
  <c r="BK16"/>
  <c r="CU15"/>
  <c r="CC15"/>
  <c r="BK15"/>
  <c r="CU14"/>
  <c r="CC14"/>
  <c r="BK14"/>
  <c r="CU13"/>
  <c r="CC13"/>
  <c r="BK13"/>
  <c r="CU12"/>
  <c r="CC12"/>
  <c r="BK12"/>
  <c r="CU11"/>
  <c r="CC11"/>
  <c r="BK11"/>
  <c r="CU10"/>
  <c r="CC10"/>
  <c r="BK10"/>
  <c r="CU9"/>
  <c r="CC9"/>
  <c r="BK9"/>
  <c r="CU8"/>
  <c r="CC8"/>
  <c r="BK8"/>
  <c r="CU7"/>
  <c r="CC7"/>
  <c r="BK7"/>
  <c r="CW26"/>
  <c r="CE26"/>
  <c r="BM26"/>
  <c r="CW25"/>
  <c r="CE25"/>
  <c r="BM25"/>
  <c r="CW24"/>
  <c r="CE24"/>
  <c r="BM24"/>
  <c r="CW23"/>
  <c r="CE23"/>
  <c r="BM23"/>
  <c r="CW22"/>
  <c r="CE22"/>
  <c r="BM22"/>
  <c r="CW21"/>
  <c r="CE21"/>
  <c r="BM21"/>
  <c r="CW20"/>
  <c r="CE20"/>
  <c r="BM20"/>
  <c r="CW19"/>
  <c r="CE19"/>
  <c r="BM19"/>
  <c r="CW18"/>
  <c r="CE18"/>
  <c r="BM18"/>
  <c r="CW17"/>
  <c r="CE17"/>
  <c r="BM17"/>
  <c r="CW16"/>
  <c r="CE16"/>
  <c r="BM16"/>
  <c r="CW15"/>
  <c r="CE15"/>
  <c r="BM15"/>
  <c r="CW14"/>
  <c r="CE14"/>
  <c r="BM14"/>
  <c r="CW13"/>
  <c r="CE13"/>
  <c r="BM13"/>
  <c r="CW12"/>
  <c r="CE12"/>
  <c r="BM12"/>
  <c r="CW11"/>
  <c r="CE11"/>
  <c r="BM11"/>
  <c r="CW10"/>
  <c r="CE10"/>
  <c r="BM10"/>
  <c r="CW9"/>
  <c r="CE9"/>
  <c r="BM9"/>
  <c r="CW8"/>
  <c r="CE8"/>
  <c r="BM8"/>
  <c r="CW7"/>
  <c r="CE7"/>
  <c r="BM7"/>
  <c r="CY26"/>
  <c r="CG26"/>
  <c r="BO26"/>
  <c r="CY25"/>
  <c r="CG25"/>
  <c r="BO25"/>
  <c r="CY24"/>
  <c r="CG24"/>
  <c r="BO24"/>
  <c r="CY23"/>
  <c r="CG23"/>
  <c r="BO23"/>
  <c r="CY22"/>
  <c r="CG22"/>
  <c r="BO22"/>
  <c r="CY21"/>
  <c r="CG21"/>
  <c r="BO21"/>
  <c r="CY20"/>
  <c r="CG20"/>
  <c r="BO20"/>
  <c r="CY19"/>
  <c r="CG19"/>
  <c r="BO19"/>
  <c r="CY18"/>
  <c r="CG18"/>
  <c r="BO18"/>
  <c r="CY17"/>
  <c r="CG17"/>
  <c r="BO17"/>
  <c r="CY16"/>
  <c r="CG16"/>
  <c r="BO16"/>
  <c r="CY15"/>
  <c r="CG15"/>
  <c r="BO15"/>
  <c r="CY14"/>
  <c r="CG14"/>
  <c r="BO14"/>
  <c r="CY13"/>
  <c r="CG13"/>
  <c r="BO13"/>
  <c r="CY12"/>
  <c r="CG12"/>
  <c r="BO12"/>
  <c r="CY11"/>
  <c r="CG11"/>
  <c r="BO11"/>
  <c r="CY10"/>
  <c r="CG10"/>
  <c r="BO10"/>
  <c r="CY9"/>
  <c r="CG9"/>
  <c r="BO9"/>
  <c r="CY8"/>
  <c r="CG8"/>
  <c r="BO8"/>
  <c r="CY7"/>
  <c r="CG7"/>
  <c r="BO7"/>
  <c r="AU6"/>
  <c r="AY6"/>
  <c r="BA6"/>
  <c r="BC6"/>
  <c r="BE6"/>
  <c r="BG6"/>
  <c r="BI6"/>
  <c r="BM6"/>
  <c r="BO6"/>
  <c r="BQ6"/>
  <c r="BS6"/>
  <c r="BU6"/>
  <c r="BW6"/>
  <c r="BY6"/>
  <c r="CA6"/>
  <c r="CC6"/>
  <c r="CE6"/>
  <c r="CG6"/>
  <c r="CI6"/>
  <c r="CK6"/>
  <c r="CM6"/>
  <c r="CO6"/>
  <c r="CQ6"/>
  <c r="CS6"/>
  <c r="CU6"/>
  <c r="CW6"/>
  <c r="CY6"/>
  <c r="CJ26"/>
  <c r="BR26"/>
  <c r="AZ26"/>
  <c r="CJ25"/>
  <c r="BR25"/>
  <c r="AZ25"/>
  <c r="CJ24"/>
  <c r="BR24"/>
  <c r="AZ24"/>
  <c r="CJ23"/>
  <c r="BR23"/>
  <c r="AZ23"/>
  <c r="CJ22"/>
  <c r="BR22"/>
  <c r="AZ22"/>
  <c r="CJ21"/>
  <c r="BR21"/>
  <c r="AZ21"/>
  <c r="CJ20"/>
  <c r="BR20"/>
  <c r="AZ20"/>
  <c r="CJ19"/>
  <c r="BR19"/>
  <c r="AZ19"/>
  <c r="CJ18"/>
  <c r="BR18"/>
  <c r="AZ18"/>
  <c r="CJ17"/>
  <c r="BR17"/>
  <c r="AZ17"/>
  <c r="CJ16"/>
  <c r="BR16"/>
  <c r="AZ16"/>
  <c r="CJ15"/>
  <c r="BR15"/>
  <c r="AZ15"/>
  <c r="CJ14"/>
  <c r="BR14"/>
  <c r="AZ14"/>
  <c r="CJ13"/>
  <c r="BR13"/>
  <c r="AZ13"/>
  <c r="CJ12"/>
  <c r="BR12"/>
  <c r="AZ12"/>
  <c r="CJ11"/>
  <c r="BR11"/>
  <c r="AZ11"/>
  <c r="CJ10"/>
  <c r="BR10"/>
  <c r="AZ10"/>
  <c r="CJ9"/>
  <c r="BR9"/>
  <c r="AZ9"/>
  <c r="CJ8"/>
  <c r="BR8"/>
  <c r="AZ8"/>
  <c r="CJ7"/>
  <c r="BR7"/>
  <c r="AZ7"/>
  <c r="CL26"/>
  <c r="BT26"/>
  <c r="BB26"/>
  <c r="CL25"/>
  <c r="BT25"/>
  <c r="BB25"/>
  <c r="CL24"/>
  <c r="BT24"/>
  <c r="BB24"/>
  <c r="CL23"/>
  <c r="BT23"/>
  <c r="BB23"/>
  <c r="CL22"/>
  <c r="BT22"/>
  <c r="BB22"/>
  <c r="CL21"/>
  <c r="BT21"/>
  <c r="BB21"/>
  <c r="CL20"/>
  <c r="BT20"/>
  <c r="BB20"/>
  <c r="CL19"/>
  <c r="BT19"/>
  <c r="BB19"/>
  <c r="CL18"/>
  <c r="BT18"/>
  <c r="BB18"/>
  <c r="CL17"/>
  <c r="BT17"/>
  <c r="BB17"/>
  <c r="CL16"/>
  <c r="BT16"/>
  <c r="BB16"/>
  <c r="CL15"/>
  <c r="BT15"/>
  <c r="BB15"/>
  <c r="CL14"/>
  <c r="BT14"/>
  <c r="BB14"/>
  <c r="CL13"/>
  <c r="BT13"/>
  <c r="BB13"/>
  <c r="CL12"/>
  <c r="BT12"/>
  <c r="BB12"/>
  <c r="CL11"/>
  <c r="BT11"/>
  <c r="BB11"/>
  <c r="CL10"/>
  <c r="BT10"/>
  <c r="BB10"/>
  <c r="CL9"/>
  <c r="BT9"/>
  <c r="BB9"/>
  <c r="CL8"/>
  <c r="BT8"/>
  <c r="BB8"/>
  <c r="CL7"/>
  <c r="BT7"/>
  <c r="BB7"/>
  <c r="CN26"/>
  <c r="BV26"/>
  <c r="BD26"/>
  <c r="CN25"/>
  <c r="BV25"/>
  <c r="BD25"/>
  <c r="CN24"/>
  <c r="BV24"/>
  <c r="BD24"/>
  <c r="CN23"/>
  <c r="BV23"/>
  <c r="BD23"/>
  <c r="CN22"/>
  <c r="BV22"/>
  <c r="BD22"/>
  <c r="CN21"/>
  <c r="BV21"/>
  <c r="BD21"/>
  <c r="CN20"/>
  <c r="BV20"/>
  <c r="BD20"/>
  <c r="CN19"/>
  <c r="BV19"/>
  <c r="BD19"/>
  <c r="CN18"/>
  <c r="BV18"/>
  <c r="BD18"/>
  <c r="CN17"/>
  <c r="BV17"/>
  <c r="BD17"/>
  <c r="CN16"/>
  <c r="BV16"/>
  <c r="BD16"/>
  <c r="CN15"/>
  <c r="BV15"/>
  <c r="BD15"/>
  <c r="CN14"/>
  <c r="BV14"/>
  <c r="BD14"/>
  <c r="CN13"/>
  <c r="BV13"/>
  <c r="BD13"/>
  <c r="CN12"/>
  <c r="BV12"/>
  <c r="BD12"/>
  <c r="CN11"/>
  <c r="BV11"/>
  <c r="BD11"/>
  <c r="CN10"/>
  <c r="BV10"/>
  <c r="BD10"/>
  <c r="CN9"/>
  <c r="BV9"/>
  <c r="BD9"/>
  <c r="CN8"/>
  <c r="BV8"/>
  <c r="BD8"/>
  <c r="CN7"/>
  <c r="BV7"/>
  <c r="BD7"/>
  <c r="CP26"/>
  <c r="BX26"/>
  <c r="BF26"/>
  <c r="CP25"/>
  <c r="BX25"/>
  <c r="BF25"/>
  <c r="CP24"/>
  <c r="BX24"/>
  <c r="BF24"/>
  <c r="CP23"/>
  <c r="BX23"/>
  <c r="BF23"/>
  <c r="CP22"/>
  <c r="BX22"/>
  <c r="BF22"/>
  <c r="CP21"/>
  <c r="BX21"/>
  <c r="BF21"/>
  <c r="CP20"/>
  <c r="BX20"/>
  <c r="BF20"/>
  <c r="CP19"/>
  <c r="BX19"/>
  <c r="BF19"/>
  <c r="CP18"/>
  <c r="BX18"/>
  <c r="BF18"/>
  <c r="CP17"/>
  <c r="BX17"/>
  <c r="BF17"/>
  <c r="CP16"/>
  <c r="BX16"/>
  <c r="BF16"/>
  <c r="CP15"/>
  <c r="BX15"/>
  <c r="BF15"/>
  <c r="CP14"/>
  <c r="BX14"/>
  <c r="BF14"/>
  <c r="CP13"/>
  <c r="BX13"/>
  <c r="BF13"/>
  <c r="CP12"/>
  <c r="BX12"/>
  <c r="BF12"/>
  <c r="CP11"/>
  <c r="BX11"/>
  <c r="BF11"/>
  <c r="CP10"/>
  <c r="BX10"/>
  <c r="BF10"/>
  <c r="CP9"/>
  <c r="BX9"/>
  <c r="BF9"/>
  <c r="CP8"/>
  <c r="BX8"/>
  <c r="BF8"/>
  <c r="CP7"/>
  <c r="BX7"/>
  <c r="BF7"/>
  <c r="CR26"/>
  <c r="BZ26"/>
  <c r="BH26"/>
  <c r="CR25"/>
  <c r="BZ25"/>
  <c r="BH25"/>
  <c r="CR24"/>
  <c r="BZ24"/>
  <c r="BH24"/>
  <c r="CR23"/>
  <c r="BZ23"/>
  <c r="BH23"/>
  <c r="CR22"/>
  <c r="BZ22"/>
  <c r="BH22"/>
  <c r="CR21"/>
  <c r="BZ21"/>
  <c r="BH21"/>
  <c r="CR20"/>
  <c r="BZ20"/>
  <c r="BH20"/>
  <c r="CR19"/>
  <c r="BZ19"/>
  <c r="BH19"/>
  <c r="CR18"/>
  <c r="BZ18"/>
  <c r="BH18"/>
  <c r="CR17"/>
  <c r="BZ17"/>
  <c r="BH17"/>
  <c r="CR16"/>
  <c r="BZ16"/>
  <c r="BH16"/>
  <c r="CR15"/>
  <c r="BZ15"/>
  <c r="BH15"/>
  <c r="CR14"/>
  <c r="BZ14"/>
  <c r="BH14"/>
  <c r="CR13"/>
  <c r="BZ13"/>
  <c r="BH13"/>
  <c r="CR12"/>
  <c r="BZ12"/>
  <c r="BH12"/>
  <c r="CR11"/>
  <c r="BZ11"/>
  <c r="BH11"/>
  <c r="CR10"/>
  <c r="BZ10"/>
  <c r="BH10"/>
  <c r="CR9"/>
  <c r="BZ9"/>
  <c r="BH9"/>
  <c r="CR8"/>
  <c r="BZ8"/>
  <c r="BH8"/>
  <c r="CR7"/>
  <c r="BZ7"/>
  <c r="BH7"/>
  <c r="CT26"/>
  <c r="CB26"/>
  <c r="BJ26"/>
  <c r="CT25"/>
  <c r="CB25"/>
  <c r="BJ25"/>
  <c r="CT24"/>
  <c r="CB24"/>
  <c r="BJ24"/>
  <c r="CT23"/>
  <c r="CB23"/>
  <c r="BJ23"/>
  <c r="CT22"/>
  <c r="CB22"/>
  <c r="BJ22"/>
  <c r="CT21"/>
  <c r="CB21"/>
  <c r="BJ21"/>
  <c r="CT20"/>
  <c r="CB20"/>
  <c r="BJ20"/>
  <c r="CT19"/>
  <c r="CB19"/>
  <c r="BJ19"/>
  <c r="CT18"/>
  <c r="CB18"/>
  <c r="BJ18"/>
  <c r="CT17"/>
  <c r="CB17"/>
  <c r="BJ17"/>
  <c r="CT16"/>
  <c r="CB16"/>
  <c r="BJ16"/>
  <c r="CT15"/>
  <c r="CB15"/>
  <c r="BJ15"/>
  <c r="CT14"/>
  <c r="CB14"/>
  <c r="BJ14"/>
  <c r="CT13"/>
  <c r="CB13"/>
  <c r="BJ13"/>
  <c r="CT12"/>
  <c r="CB12"/>
  <c r="BJ12"/>
  <c r="CT11"/>
  <c r="CB11"/>
  <c r="BJ11"/>
  <c r="CT10"/>
  <c r="CB10"/>
  <c r="BJ10"/>
  <c r="CT9"/>
  <c r="CB9"/>
  <c r="BJ9"/>
  <c r="CT8"/>
  <c r="CB8"/>
  <c r="BJ8"/>
  <c r="CT7"/>
  <c r="CB7"/>
  <c r="BJ7"/>
  <c r="CV26"/>
  <c r="CD26"/>
  <c r="BL26"/>
  <c r="CV25"/>
  <c r="CD25"/>
  <c r="BL25"/>
  <c r="CV24"/>
  <c r="CD24"/>
  <c r="BL24"/>
  <c r="CV23"/>
  <c r="CD23"/>
  <c r="BL23"/>
  <c r="CV22"/>
  <c r="CD22"/>
  <c r="BL22"/>
  <c r="CV21"/>
  <c r="CD21"/>
  <c r="BL21"/>
  <c r="CV20"/>
  <c r="CD20"/>
  <c r="BL20"/>
  <c r="CV19"/>
  <c r="CD19"/>
  <c r="BL19"/>
  <c r="CV18"/>
  <c r="CD18"/>
  <c r="BL18"/>
  <c r="CV17"/>
  <c r="CD17"/>
  <c r="BL17"/>
  <c r="CV16"/>
  <c r="CD16"/>
  <c r="BL16"/>
  <c r="CV15"/>
  <c r="CD15"/>
  <c r="BL15"/>
  <c r="CV14"/>
  <c r="CD14"/>
  <c r="BL14"/>
  <c r="CV13"/>
  <c r="CD13"/>
  <c r="BL13"/>
  <c r="CV12"/>
  <c r="CD12"/>
  <c r="BL12"/>
  <c r="CV11"/>
  <c r="CD11"/>
  <c r="BL11"/>
  <c r="CV10"/>
  <c r="CD10"/>
  <c r="BL10"/>
  <c r="CV9"/>
  <c r="CD9"/>
  <c r="BL9"/>
  <c r="CV8"/>
  <c r="CD8"/>
  <c r="BL8"/>
  <c r="CD7"/>
  <c r="BL7"/>
  <c r="CX26"/>
  <c r="CF26"/>
  <c r="BN26"/>
  <c r="CX25"/>
  <c r="CF25"/>
  <c r="BN25"/>
  <c r="CX24"/>
  <c r="CF24"/>
  <c r="BN24"/>
  <c r="CX23"/>
  <c r="CF23"/>
  <c r="BN23"/>
  <c r="CX22"/>
  <c r="CF22"/>
  <c r="BN22"/>
  <c r="CX21"/>
  <c r="CF21"/>
  <c r="BN21"/>
  <c r="CX20"/>
  <c r="CF20"/>
  <c r="BN20"/>
  <c r="CX19"/>
  <c r="CF19"/>
  <c r="BN19"/>
  <c r="CX18"/>
  <c r="CF18"/>
  <c r="BN18"/>
  <c r="CX17"/>
  <c r="CF17"/>
  <c r="BN17"/>
  <c r="CX16"/>
  <c r="CF16"/>
  <c r="BN16"/>
  <c r="CX15"/>
  <c r="CF15"/>
  <c r="BN15"/>
  <c r="CX14"/>
  <c r="CF14"/>
  <c r="BN14"/>
  <c r="CX13"/>
  <c r="CF13"/>
  <c r="BN13"/>
  <c r="CX12"/>
  <c r="CF12"/>
  <c r="BN12"/>
  <c r="CX11"/>
  <c r="CF11"/>
  <c r="BN11"/>
  <c r="CX10"/>
  <c r="CF10"/>
  <c r="BN10"/>
  <c r="CX9"/>
  <c r="CF9"/>
  <c r="BN9"/>
  <c r="CX8"/>
  <c r="CF8"/>
  <c r="BN8"/>
  <c r="CX7"/>
  <c r="CF7"/>
  <c r="BN7"/>
  <c r="CZ26"/>
  <c r="CH26"/>
  <c r="BP26"/>
  <c r="CZ25"/>
  <c r="CH25"/>
  <c r="BP25"/>
  <c r="CZ24"/>
  <c r="CH24"/>
  <c r="BP24"/>
  <c r="CZ23"/>
  <c r="CH23"/>
  <c r="BP23"/>
  <c r="CZ22"/>
  <c r="CH22"/>
  <c r="BP22"/>
  <c r="CZ21"/>
  <c r="CH21"/>
  <c r="BP21"/>
  <c r="CZ20"/>
  <c r="CH20"/>
  <c r="BP20"/>
  <c r="CZ19"/>
  <c r="CH19"/>
  <c r="BP19"/>
  <c r="CZ18"/>
  <c r="CH18"/>
  <c r="BP18"/>
  <c r="CZ17"/>
  <c r="CH17"/>
  <c r="BP17"/>
  <c r="CZ16"/>
  <c r="CH16"/>
  <c r="BP16"/>
  <c r="CZ15"/>
  <c r="CH15"/>
  <c r="BP15"/>
  <c r="CZ14"/>
  <c r="CH14"/>
  <c r="BP14"/>
  <c r="CZ13"/>
  <c r="CH13"/>
  <c r="BP13"/>
  <c r="CZ12"/>
  <c r="CH12"/>
  <c r="BP12"/>
  <c r="CZ11"/>
  <c r="CH11"/>
  <c r="BP11"/>
  <c r="CZ10"/>
  <c r="CH10"/>
  <c r="BP10"/>
  <c r="CZ9"/>
  <c r="CH9"/>
  <c r="BP9"/>
  <c r="CZ8"/>
  <c r="CH8"/>
  <c r="BP8"/>
  <c r="CH7"/>
  <c r="BP7"/>
  <c r="Y4"/>
  <c r="AV6"/>
  <c r="AZ6"/>
  <c r="BB6"/>
  <c r="BF6"/>
  <c r="BH6"/>
  <c r="BJ6"/>
  <c r="BL6"/>
  <c r="BN6"/>
  <c r="BP6"/>
  <c r="BR6"/>
  <c r="BT6"/>
  <c r="BV6"/>
  <c r="BX6"/>
  <c r="BZ6"/>
  <c r="CB6"/>
  <c r="CD6"/>
  <c r="CF6"/>
  <c r="CH6"/>
  <c r="CJ6"/>
  <c r="CL6"/>
  <c r="CN6"/>
  <c r="CP6"/>
  <c r="CR6"/>
  <c r="CT6"/>
  <c r="CV6"/>
  <c r="CX6"/>
  <c r="CZ6"/>
  <c r="AS7"/>
  <c r="AS8"/>
  <c r="AU8"/>
  <c r="AS9"/>
  <c r="AU9"/>
  <c r="AS10"/>
  <c r="AU10"/>
  <c r="AS11"/>
  <c r="AU11"/>
  <c r="AS12"/>
  <c r="AU12"/>
  <c r="AS13"/>
  <c r="AU13"/>
  <c r="AS14"/>
  <c r="AU14"/>
  <c r="AT7"/>
  <c r="AT8"/>
  <c r="AV8"/>
  <c r="AT9"/>
  <c r="AV9"/>
  <c r="AT10"/>
  <c r="AV10"/>
  <c r="AT11"/>
  <c r="AV11"/>
  <c r="AT12"/>
  <c r="AV12"/>
  <c r="AT13"/>
  <c r="AV13"/>
  <c r="AT14"/>
  <c r="AV14"/>
  <c r="AT15"/>
  <c r="AV15"/>
  <c r="AX15"/>
  <c r="AT16"/>
  <c r="AV16"/>
  <c r="AX16"/>
  <c r="AT17"/>
  <c r="AV17"/>
  <c r="AX17"/>
  <c r="AT18"/>
  <c r="AV18"/>
  <c r="AX18"/>
  <c r="AT19"/>
  <c r="AV19"/>
  <c r="AX19"/>
  <c r="AT20"/>
  <c r="AV20"/>
  <c r="AX20"/>
  <c r="AT21"/>
  <c r="AV21"/>
  <c r="AX21"/>
  <c r="AS15"/>
  <c r="AU15"/>
  <c r="AS16"/>
  <c r="AU16"/>
  <c r="AS17"/>
  <c r="AU17"/>
  <c r="AS18"/>
  <c r="AU18"/>
  <c r="AS19"/>
  <c r="AU19"/>
  <c r="AS20"/>
  <c r="AU20"/>
  <c r="AS21"/>
  <c r="AU21"/>
  <c r="AT22"/>
  <c r="AV22"/>
  <c r="AX22"/>
  <c r="AT23"/>
  <c r="AV23"/>
  <c r="AX23"/>
  <c r="AT24"/>
  <c r="AV24"/>
  <c r="AX24"/>
  <c r="AT25"/>
  <c r="AV25"/>
  <c r="AX25"/>
  <c r="AT26"/>
  <c r="AV26"/>
  <c r="AX26"/>
  <c r="AS22"/>
  <c r="AU22"/>
  <c r="AS23"/>
  <c r="AU23"/>
  <c r="AS24"/>
  <c r="AU24"/>
  <c r="AS25"/>
  <c r="AU25"/>
  <c r="AS26"/>
  <c r="AU26"/>
  <c r="AX12" i="3"/>
  <c r="AX28"/>
  <c r="AX32"/>
  <c r="AX34"/>
  <c r="AX36"/>
  <c r="AX38"/>
  <c r="AW40"/>
  <c r="AW42"/>
  <c r="AW21"/>
  <c r="N6"/>
  <c r="Y6" s="1"/>
  <c r="AV8"/>
  <c r="AX9"/>
  <c r="AV12"/>
  <c r="AV13"/>
  <c r="AX14"/>
  <c r="AX15"/>
  <c r="AX16"/>
  <c r="AX17"/>
  <c r="AX18"/>
  <c r="AX19"/>
  <c r="AX20"/>
  <c r="AX21"/>
  <c r="AX22"/>
  <c r="AX23"/>
  <c r="AX24"/>
  <c r="AX25"/>
  <c r="CI43"/>
  <c r="BQ43"/>
  <c r="AY43"/>
  <c r="CI42"/>
  <c r="BQ42"/>
  <c r="AY42"/>
  <c r="CI41"/>
  <c r="BQ41"/>
  <c r="AY41"/>
  <c r="CI40"/>
  <c r="BQ40"/>
  <c r="AY40"/>
  <c r="CI39"/>
  <c r="BQ39"/>
  <c r="AY39"/>
  <c r="CI38"/>
  <c r="BQ38"/>
  <c r="AY38"/>
  <c r="CI37"/>
  <c r="BQ37"/>
  <c r="AY37"/>
  <c r="CI36"/>
  <c r="BQ36"/>
  <c r="AY36"/>
  <c r="CI35"/>
  <c r="BQ35"/>
  <c r="AY35"/>
  <c r="CI34"/>
  <c r="BQ34"/>
  <c r="AY34"/>
  <c r="CI33"/>
  <c r="BQ33"/>
  <c r="AY33"/>
  <c r="CI32"/>
  <c r="BQ32"/>
  <c r="AY32"/>
  <c r="CI31"/>
  <c r="BQ31"/>
  <c r="AY31"/>
  <c r="CI30"/>
  <c r="BQ30"/>
  <c r="AY30"/>
  <c r="CI29"/>
  <c r="BQ29"/>
  <c r="AY29"/>
  <c r="CI28"/>
  <c r="BQ28"/>
  <c r="AY28"/>
  <c r="CI27"/>
  <c r="BQ27"/>
  <c r="AY27"/>
  <c r="CI26"/>
  <c r="BQ26"/>
  <c r="AY26"/>
  <c r="CI25"/>
  <c r="BQ25"/>
  <c r="AY25"/>
  <c r="CI24"/>
  <c r="BQ24"/>
  <c r="AY24"/>
  <c r="CI23"/>
  <c r="BQ23"/>
  <c r="AY23"/>
  <c r="CI22"/>
  <c r="BQ22"/>
  <c r="AY22"/>
  <c r="CI21"/>
  <c r="BQ21"/>
  <c r="AY21"/>
  <c r="CI20"/>
  <c r="BQ20"/>
  <c r="AY20"/>
  <c r="CI19"/>
  <c r="BQ19"/>
  <c r="AY19"/>
  <c r="CI18"/>
  <c r="BQ18"/>
  <c r="AY18"/>
  <c r="CI17"/>
  <c r="BQ17"/>
  <c r="AY17"/>
  <c r="CI16"/>
  <c r="BQ16"/>
  <c r="AY16"/>
  <c r="CI15"/>
  <c r="BQ15"/>
  <c r="AY15"/>
  <c r="CI14"/>
  <c r="BQ14"/>
  <c r="AY14"/>
  <c r="CI13"/>
  <c r="BQ13"/>
  <c r="AY13"/>
  <c r="CI12"/>
  <c r="BQ12"/>
  <c r="AY12"/>
  <c r="CI11"/>
  <c r="BQ11"/>
  <c r="AY11"/>
  <c r="CI10"/>
  <c r="BQ10"/>
  <c r="AY10"/>
  <c r="CK43"/>
  <c r="BS43"/>
  <c r="BA43"/>
  <c r="CK42"/>
  <c r="BS42"/>
  <c r="BA42"/>
  <c r="CK41"/>
  <c r="BS41"/>
  <c r="BA41"/>
  <c r="CK40"/>
  <c r="BS40"/>
  <c r="BA40"/>
  <c r="CK39"/>
  <c r="BS39"/>
  <c r="BA39"/>
  <c r="CK38"/>
  <c r="BS38"/>
  <c r="BA38"/>
  <c r="CK37"/>
  <c r="BS37"/>
  <c r="BA37"/>
  <c r="CK36"/>
  <c r="BS36"/>
  <c r="BA36"/>
  <c r="CK35"/>
  <c r="BS35"/>
  <c r="BA35"/>
  <c r="CK34"/>
  <c r="BS34"/>
  <c r="BA34"/>
  <c r="CK33"/>
  <c r="BS33"/>
  <c r="BA33"/>
  <c r="CK32"/>
  <c r="BS32"/>
  <c r="BA32"/>
  <c r="CK31"/>
  <c r="BS31"/>
  <c r="BA31"/>
  <c r="CK30"/>
  <c r="BS30"/>
  <c r="BA30"/>
  <c r="CK29"/>
  <c r="BS29"/>
  <c r="BA29"/>
  <c r="CK28"/>
  <c r="BS28"/>
  <c r="BA28"/>
  <c r="CK27"/>
  <c r="BS27"/>
  <c r="BA27"/>
  <c r="CK26"/>
  <c r="BS26"/>
  <c r="BA26"/>
  <c r="CK25"/>
  <c r="BS25"/>
  <c r="BA25"/>
  <c r="CK24"/>
  <c r="BS24"/>
  <c r="BA24"/>
  <c r="CK23"/>
  <c r="BS23"/>
  <c r="BA23"/>
  <c r="CK22"/>
  <c r="BS22"/>
  <c r="BA22"/>
  <c r="CK21"/>
  <c r="BS21"/>
  <c r="BA21"/>
  <c r="CK20"/>
  <c r="BS20"/>
  <c r="BA20"/>
  <c r="CK19"/>
  <c r="BS19"/>
  <c r="BA19"/>
  <c r="CK18"/>
  <c r="BS18"/>
  <c r="BA18"/>
  <c r="CK17"/>
  <c r="BS17"/>
  <c r="BA17"/>
  <c r="CK16"/>
  <c r="BS16"/>
  <c r="BA16"/>
  <c r="CK15"/>
  <c r="BS15"/>
  <c r="BA15"/>
  <c r="CK14"/>
  <c r="BS14"/>
  <c r="BA14"/>
  <c r="CK13"/>
  <c r="BS13"/>
  <c r="BA13"/>
  <c r="CK12"/>
  <c r="BS12"/>
  <c r="BA12"/>
  <c r="CK11"/>
  <c r="BS11"/>
  <c r="BA11"/>
  <c r="CK10"/>
  <c r="BS10"/>
  <c r="BA10"/>
  <c r="CM43"/>
  <c r="BU43"/>
  <c r="BC43"/>
  <c r="CM42"/>
  <c r="BU42"/>
  <c r="BC42"/>
  <c r="CM41"/>
  <c r="BU41"/>
  <c r="BC41"/>
  <c r="CM40"/>
  <c r="BU40"/>
  <c r="BC40"/>
  <c r="CM39"/>
  <c r="BU39"/>
  <c r="BC39"/>
  <c r="CM38"/>
  <c r="BU38"/>
  <c r="BC38"/>
  <c r="CM37"/>
  <c r="BU37"/>
  <c r="BC37"/>
  <c r="CM36"/>
  <c r="BU36"/>
  <c r="BC36"/>
  <c r="CM35"/>
  <c r="BU35"/>
  <c r="BC35"/>
  <c r="CM34"/>
  <c r="BU34"/>
  <c r="BC34"/>
  <c r="CM33"/>
  <c r="BU33"/>
  <c r="BC33"/>
  <c r="CM32"/>
  <c r="BU32"/>
  <c r="BC32"/>
  <c r="CM31"/>
  <c r="BU31"/>
  <c r="BC31"/>
  <c r="CM30"/>
  <c r="BU30"/>
  <c r="BC30"/>
  <c r="CM29"/>
  <c r="BU29"/>
  <c r="BC29"/>
  <c r="CM28"/>
  <c r="BU28"/>
  <c r="BC28"/>
  <c r="CM27"/>
  <c r="BU27"/>
  <c r="BC27"/>
  <c r="CM26"/>
  <c r="BU26"/>
  <c r="BC26"/>
  <c r="CM25"/>
  <c r="BU25"/>
  <c r="BC25"/>
  <c r="CM24"/>
  <c r="BU24"/>
  <c r="BC24"/>
  <c r="CM23"/>
  <c r="BU23"/>
  <c r="BC23"/>
  <c r="CM22"/>
  <c r="BU22"/>
  <c r="BC22"/>
  <c r="CM21"/>
  <c r="BU21"/>
  <c r="BC21"/>
  <c r="CM20"/>
  <c r="BU20"/>
  <c r="BC20"/>
  <c r="CM19"/>
  <c r="BU19"/>
  <c r="BC19"/>
  <c r="CM18"/>
  <c r="BU18"/>
  <c r="BC18"/>
  <c r="CM17"/>
  <c r="BU17"/>
  <c r="BC17"/>
  <c r="CM16"/>
  <c r="BU16"/>
  <c r="BC16"/>
  <c r="CM15"/>
  <c r="BU15"/>
  <c r="BC15"/>
  <c r="CM14"/>
  <c r="BU14"/>
  <c r="BC14"/>
  <c r="CM13"/>
  <c r="BU13"/>
  <c r="BC13"/>
  <c r="CM12"/>
  <c r="BU12"/>
  <c r="BC12"/>
  <c r="CM11"/>
  <c r="BU11"/>
  <c r="BC11"/>
  <c r="CM10"/>
  <c r="BU10"/>
  <c r="BC10"/>
  <c r="CO43"/>
  <c r="BW43"/>
  <c r="BE43"/>
  <c r="CO42"/>
  <c r="BW42"/>
  <c r="BE42"/>
  <c r="CO41"/>
  <c r="BW41"/>
  <c r="BE41"/>
  <c r="CO40"/>
  <c r="BW40"/>
  <c r="BE40"/>
  <c r="CO39"/>
  <c r="BW39"/>
  <c r="BE39"/>
  <c r="CO38"/>
  <c r="BW38"/>
  <c r="BE38"/>
  <c r="CO37"/>
  <c r="BW37"/>
  <c r="BE37"/>
  <c r="CO36"/>
  <c r="BW36"/>
  <c r="BE36"/>
  <c r="CO35"/>
  <c r="BW35"/>
  <c r="BE35"/>
  <c r="CO34"/>
  <c r="BW34"/>
  <c r="BE34"/>
  <c r="CO33"/>
  <c r="BW33"/>
  <c r="BE33"/>
  <c r="CO32"/>
  <c r="BW32"/>
  <c r="BE32"/>
  <c r="CO31"/>
  <c r="BW31"/>
  <c r="BE31"/>
  <c r="CO30"/>
  <c r="BW30"/>
  <c r="BE30"/>
  <c r="CO29"/>
  <c r="BW29"/>
  <c r="BE29"/>
  <c r="CO28"/>
  <c r="BW28"/>
  <c r="BE28"/>
  <c r="CO27"/>
  <c r="BW27"/>
  <c r="BE27"/>
  <c r="CO26"/>
  <c r="BW26"/>
  <c r="BE26"/>
  <c r="CO25"/>
  <c r="BW25"/>
  <c r="BE25"/>
  <c r="CO24"/>
  <c r="BW24"/>
  <c r="BE24"/>
  <c r="CO23"/>
  <c r="BW23"/>
  <c r="BE23"/>
  <c r="CO22"/>
  <c r="BW22"/>
  <c r="BE22"/>
  <c r="CO21"/>
  <c r="BW21"/>
  <c r="BE21"/>
  <c r="CO20"/>
  <c r="BW20"/>
  <c r="BE20"/>
  <c r="CO19"/>
  <c r="BW19"/>
  <c r="BE19"/>
  <c r="CO18"/>
  <c r="BW18"/>
  <c r="BE18"/>
  <c r="CO17"/>
  <c r="BW17"/>
  <c r="BE17"/>
  <c r="CO16"/>
  <c r="BW16"/>
  <c r="BE16"/>
  <c r="CO15"/>
  <c r="BW15"/>
  <c r="BE15"/>
  <c r="CO14"/>
  <c r="BW14"/>
  <c r="BE14"/>
  <c r="CO13"/>
  <c r="BW13"/>
  <c r="BE13"/>
  <c r="CO12"/>
  <c r="BW12"/>
  <c r="BE12"/>
  <c r="CO11"/>
  <c r="BW11"/>
  <c r="BE11"/>
  <c r="CO10"/>
  <c r="BW10"/>
  <c r="BE10"/>
  <c r="CQ43"/>
  <c r="BY43"/>
  <c r="BG43"/>
  <c r="CQ42"/>
  <c r="BY42"/>
  <c r="BG42"/>
  <c r="CQ41"/>
  <c r="BY41"/>
  <c r="BG41"/>
  <c r="CQ40"/>
  <c r="BY40"/>
  <c r="BG40"/>
  <c r="CQ39"/>
  <c r="BY39"/>
  <c r="BG39"/>
  <c r="CQ38"/>
  <c r="BY38"/>
  <c r="BG38"/>
  <c r="CQ37"/>
  <c r="BY37"/>
  <c r="BG37"/>
  <c r="CQ36"/>
  <c r="BY36"/>
  <c r="BG36"/>
  <c r="CQ35"/>
  <c r="BY35"/>
  <c r="BG35"/>
  <c r="CQ34"/>
  <c r="BY34"/>
  <c r="BG34"/>
  <c r="CQ33"/>
  <c r="BY33"/>
  <c r="BG33"/>
  <c r="CQ32"/>
  <c r="BY32"/>
  <c r="BG32"/>
  <c r="CQ31"/>
  <c r="BY31"/>
  <c r="BG31"/>
  <c r="CQ30"/>
  <c r="BY30"/>
  <c r="BG30"/>
  <c r="CQ29"/>
  <c r="BY29"/>
  <c r="BG29"/>
  <c r="CQ28"/>
  <c r="BY28"/>
  <c r="BG28"/>
  <c r="CQ27"/>
  <c r="BY27"/>
  <c r="BG27"/>
  <c r="CQ26"/>
  <c r="BY26"/>
  <c r="BG26"/>
  <c r="CQ25"/>
  <c r="BY25"/>
  <c r="BG25"/>
  <c r="CQ24"/>
  <c r="BY24"/>
  <c r="BG24"/>
  <c r="CQ23"/>
  <c r="BY23"/>
  <c r="BG23"/>
  <c r="CQ22"/>
  <c r="BY22"/>
  <c r="BG22"/>
  <c r="CQ21"/>
  <c r="BY21"/>
  <c r="BG21"/>
  <c r="CQ20"/>
  <c r="BY20"/>
  <c r="BG20"/>
  <c r="CQ19"/>
  <c r="BY19"/>
  <c r="BG19"/>
  <c r="CQ18"/>
  <c r="BY18"/>
  <c r="BG18"/>
  <c r="CQ17"/>
  <c r="BY17"/>
  <c r="BG17"/>
  <c r="CQ16"/>
  <c r="BY16"/>
  <c r="BG16"/>
  <c r="CQ15"/>
  <c r="BY15"/>
  <c r="BG15"/>
  <c r="CQ14"/>
  <c r="BY14"/>
  <c r="BG14"/>
  <c r="CQ13"/>
  <c r="BY13"/>
  <c r="BG13"/>
  <c r="CQ12"/>
  <c r="BY12"/>
  <c r="BG12"/>
  <c r="CQ11"/>
  <c r="BY11"/>
  <c r="BG11"/>
  <c r="CQ10"/>
  <c r="BY10"/>
  <c r="BG10"/>
  <c r="CS43"/>
  <c r="CA43"/>
  <c r="BI43"/>
  <c r="CS42"/>
  <c r="CA42"/>
  <c r="BI42"/>
  <c r="CS41"/>
  <c r="CA41"/>
  <c r="BI41"/>
  <c r="CS40"/>
  <c r="CA40"/>
  <c r="BI40"/>
  <c r="CS39"/>
  <c r="CA39"/>
  <c r="BI39"/>
  <c r="CS38"/>
  <c r="CA38"/>
  <c r="BI38"/>
  <c r="CS37"/>
  <c r="CA37"/>
  <c r="BI37"/>
  <c r="CS36"/>
  <c r="CA36"/>
  <c r="BI36"/>
  <c r="CS35"/>
  <c r="CA35"/>
  <c r="BI35"/>
  <c r="CS34"/>
  <c r="CA34"/>
  <c r="BI34"/>
  <c r="CS33"/>
  <c r="CA33"/>
  <c r="BI33"/>
  <c r="CS32"/>
  <c r="CA32"/>
  <c r="BI32"/>
  <c r="CS31"/>
  <c r="CA31"/>
  <c r="BI31"/>
  <c r="CS30"/>
  <c r="CA30"/>
  <c r="BI30"/>
  <c r="CS29"/>
  <c r="CA29"/>
  <c r="BI29"/>
  <c r="CS28"/>
  <c r="CA28"/>
  <c r="BI28"/>
  <c r="CS27"/>
  <c r="CA27"/>
  <c r="BI27"/>
  <c r="CS26"/>
  <c r="CA26"/>
  <c r="BI26"/>
  <c r="CS25"/>
  <c r="CA25"/>
  <c r="BI25"/>
  <c r="CS24"/>
  <c r="CA24"/>
  <c r="BI24"/>
  <c r="CS23"/>
  <c r="CA23"/>
  <c r="BI23"/>
  <c r="CS22"/>
  <c r="CA22"/>
  <c r="BI22"/>
  <c r="CS21"/>
  <c r="CA21"/>
  <c r="BI21"/>
  <c r="CS20"/>
  <c r="CA20"/>
  <c r="BI20"/>
  <c r="CS19"/>
  <c r="CA19"/>
  <c r="BI19"/>
  <c r="CS18"/>
  <c r="CA18"/>
  <c r="BI18"/>
  <c r="CS17"/>
  <c r="CA17"/>
  <c r="BI17"/>
  <c r="CS16"/>
  <c r="CA16"/>
  <c r="BI16"/>
  <c r="CS15"/>
  <c r="CA15"/>
  <c r="BI15"/>
  <c r="CS14"/>
  <c r="CA14"/>
  <c r="BI14"/>
  <c r="CS13"/>
  <c r="CA13"/>
  <c r="BI13"/>
  <c r="CS12"/>
  <c r="CA12"/>
  <c r="BI12"/>
  <c r="CS11"/>
  <c r="CA11"/>
  <c r="BI11"/>
  <c r="CS10"/>
  <c r="CA10"/>
  <c r="BI10"/>
  <c r="CU43"/>
  <c r="CC43"/>
  <c r="BK43"/>
  <c r="CU42"/>
  <c r="CC42"/>
  <c r="BK42"/>
  <c r="CU41"/>
  <c r="CC41"/>
  <c r="BK41"/>
  <c r="CU40"/>
  <c r="CC40"/>
  <c r="BK40"/>
  <c r="CU39"/>
  <c r="CC39"/>
  <c r="BK39"/>
  <c r="CU38"/>
  <c r="CC38"/>
  <c r="BK38"/>
  <c r="CU37"/>
  <c r="CC37"/>
  <c r="BK37"/>
  <c r="CU36"/>
  <c r="CC36"/>
  <c r="BK36"/>
  <c r="CU35"/>
  <c r="CC35"/>
  <c r="BK35"/>
  <c r="CU34"/>
  <c r="CC34"/>
  <c r="BK34"/>
  <c r="CU33"/>
  <c r="CC33"/>
  <c r="BK33"/>
  <c r="CU32"/>
  <c r="CC32"/>
  <c r="BK32"/>
  <c r="CU31"/>
  <c r="CC31"/>
  <c r="BK31"/>
  <c r="CU30"/>
  <c r="CC30"/>
  <c r="BK30"/>
  <c r="CU29"/>
  <c r="CC29"/>
  <c r="BK29"/>
  <c r="CU28"/>
  <c r="CC28"/>
  <c r="BK28"/>
  <c r="CU27"/>
  <c r="CC27"/>
  <c r="BK27"/>
  <c r="CU26"/>
  <c r="CC26"/>
  <c r="BK26"/>
  <c r="CU25"/>
  <c r="CC25"/>
  <c r="BK25"/>
  <c r="CU24"/>
  <c r="CC24"/>
  <c r="BK24"/>
  <c r="CU23"/>
  <c r="CC23"/>
  <c r="BK23"/>
  <c r="CU22"/>
  <c r="CC22"/>
  <c r="BK22"/>
  <c r="CU21"/>
  <c r="CC21"/>
  <c r="BK21"/>
  <c r="CU20"/>
  <c r="CC20"/>
  <c r="BK20"/>
  <c r="CU19"/>
  <c r="CC19"/>
  <c r="BK19"/>
  <c r="CU18"/>
  <c r="CC18"/>
  <c r="BK18"/>
  <c r="CU17"/>
  <c r="CC17"/>
  <c r="BK17"/>
  <c r="CU16"/>
  <c r="CC16"/>
  <c r="BK16"/>
  <c r="CU15"/>
  <c r="CC15"/>
  <c r="BK15"/>
  <c r="CU14"/>
  <c r="CC14"/>
  <c r="BK14"/>
  <c r="CU13"/>
  <c r="CC13"/>
  <c r="BK13"/>
  <c r="CU12"/>
  <c r="CC12"/>
  <c r="BK12"/>
  <c r="CU11"/>
  <c r="CC11"/>
  <c r="BK11"/>
  <c r="CU10"/>
  <c r="CC10"/>
  <c r="BK10"/>
  <c r="CW43"/>
  <c r="CE43"/>
  <c r="BM43"/>
  <c r="CW42"/>
  <c r="CE42"/>
  <c r="BM42"/>
  <c r="CW41"/>
  <c r="CE41"/>
  <c r="BM41"/>
  <c r="CW40"/>
  <c r="CE40"/>
  <c r="BM40"/>
  <c r="CW39"/>
  <c r="CE39"/>
  <c r="BM39"/>
  <c r="CW38"/>
  <c r="CE38"/>
  <c r="BM38"/>
  <c r="CW37"/>
  <c r="CE37"/>
  <c r="BM37"/>
  <c r="CW36"/>
  <c r="CE36"/>
  <c r="BM36"/>
  <c r="CW35"/>
  <c r="CE35"/>
  <c r="BM35"/>
  <c r="CW34"/>
  <c r="CE34"/>
  <c r="BM34"/>
  <c r="CW33"/>
  <c r="CE33"/>
  <c r="BM33"/>
  <c r="CW32"/>
  <c r="CE32"/>
  <c r="BM32"/>
  <c r="CW31"/>
  <c r="CE31"/>
  <c r="BM31"/>
  <c r="CW30"/>
  <c r="CE30"/>
  <c r="BM30"/>
  <c r="CW29"/>
  <c r="CE29"/>
  <c r="BM29"/>
  <c r="CW28"/>
  <c r="CE28"/>
  <c r="BM28"/>
  <c r="CW27"/>
  <c r="CE27"/>
  <c r="BM27"/>
  <c r="CW26"/>
  <c r="CE26"/>
  <c r="BM26"/>
  <c r="CW25"/>
  <c r="CE25"/>
  <c r="BM25"/>
  <c r="CW24"/>
  <c r="CE24"/>
  <c r="BM24"/>
  <c r="CW23"/>
  <c r="CE23"/>
  <c r="BM23"/>
  <c r="CW22"/>
  <c r="CE22"/>
  <c r="BM22"/>
  <c r="CW21"/>
  <c r="CE21"/>
  <c r="BM21"/>
  <c r="CW20"/>
  <c r="CE20"/>
  <c r="BM20"/>
  <c r="CW19"/>
  <c r="CE19"/>
  <c r="BM19"/>
  <c r="CW18"/>
  <c r="CE18"/>
  <c r="BM18"/>
  <c r="CW17"/>
  <c r="CE17"/>
  <c r="BM17"/>
  <c r="CW16"/>
  <c r="CE16"/>
  <c r="BM16"/>
  <c r="CW15"/>
  <c r="CE15"/>
  <c r="BM15"/>
  <c r="CW14"/>
  <c r="CE14"/>
  <c r="BM14"/>
  <c r="CW13"/>
  <c r="CE13"/>
  <c r="BM13"/>
  <c r="CW12"/>
  <c r="CE12"/>
  <c r="BM12"/>
  <c r="CW11"/>
  <c r="CE11"/>
  <c r="BM11"/>
  <c r="CW10"/>
  <c r="CE10"/>
  <c r="BM10"/>
  <c r="CY43"/>
  <c r="CG43"/>
  <c r="BO43"/>
  <c r="CY42"/>
  <c r="CG42"/>
  <c r="BO42"/>
  <c r="CY41"/>
  <c r="CG41"/>
  <c r="BO41"/>
  <c r="CY40"/>
  <c r="CG40"/>
  <c r="BO40"/>
  <c r="CY39"/>
  <c r="CG39"/>
  <c r="BO39"/>
  <c r="CY38"/>
  <c r="CG38"/>
  <c r="BO38"/>
  <c r="CY37"/>
  <c r="CG37"/>
  <c r="BO37"/>
  <c r="CY36"/>
  <c r="CG36"/>
  <c r="BO36"/>
  <c r="CY35"/>
  <c r="CG35"/>
  <c r="BO35"/>
  <c r="CY34"/>
  <c r="CG34"/>
  <c r="BO34"/>
  <c r="CY33"/>
  <c r="CG33"/>
  <c r="BO33"/>
  <c r="CY32"/>
  <c r="CG32"/>
  <c r="BO32"/>
  <c r="CY31"/>
  <c r="CG31"/>
  <c r="BO31"/>
  <c r="CY30"/>
  <c r="CG30"/>
  <c r="BO30"/>
  <c r="CY29"/>
  <c r="CG29"/>
  <c r="BO29"/>
  <c r="CY28"/>
  <c r="CG28"/>
  <c r="BO28"/>
  <c r="CY27"/>
  <c r="CG27"/>
  <c r="BO27"/>
  <c r="CY26"/>
  <c r="CG26"/>
  <c r="BO26"/>
  <c r="CY25"/>
  <c r="CG25"/>
  <c r="BO25"/>
  <c r="CY24"/>
  <c r="CG24"/>
  <c r="BO24"/>
  <c r="CY23"/>
  <c r="CG23"/>
  <c r="BO23"/>
  <c r="CY22"/>
  <c r="CG22"/>
  <c r="BO22"/>
  <c r="CY21"/>
  <c r="CG21"/>
  <c r="BO21"/>
  <c r="CY20"/>
  <c r="CG20"/>
  <c r="BO20"/>
  <c r="CY19"/>
  <c r="CG19"/>
  <c r="BO19"/>
  <c r="CY18"/>
  <c r="CG18"/>
  <c r="BO18"/>
  <c r="CY17"/>
  <c r="CG17"/>
  <c r="BO17"/>
  <c r="CY16"/>
  <c r="CG16"/>
  <c r="BO16"/>
  <c r="CY15"/>
  <c r="CG15"/>
  <c r="BO15"/>
  <c r="CY14"/>
  <c r="CG14"/>
  <c r="BO14"/>
  <c r="CY13"/>
  <c r="CG13"/>
  <c r="BO13"/>
  <c r="CY12"/>
  <c r="CG12"/>
  <c r="BO12"/>
  <c r="CY11"/>
  <c r="CG11"/>
  <c r="BO11"/>
  <c r="CY10"/>
  <c r="CG10"/>
  <c r="BO10"/>
  <c r="AS6"/>
  <c r="AU6"/>
  <c r="AW6"/>
  <c r="AY6"/>
  <c r="BA6"/>
  <c r="BC6"/>
  <c r="BE6"/>
  <c r="BG6"/>
  <c r="BI6"/>
  <c r="BK6"/>
  <c r="BM6"/>
  <c r="BO6"/>
  <c r="BQ6"/>
  <c r="BS6"/>
  <c r="BU6"/>
  <c r="BW6"/>
  <c r="BY6"/>
  <c r="CA6"/>
  <c r="CC6"/>
  <c r="CE6"/>
  <c r="CG6"/>
  <c r="CI6"/>
  <c r="CK6"/>
  <c r="CM6"/>
  <c r="CO6"/>
  <c r="CQ6"/>
  <c r="CS6"/>
  <c r="CU6"/>
  <c r="CW6"/>
  <c r="CY6"/>
  <c r="AS7"/>
  <c r="AU7"/>
  <c r="AW7"/>
  <c r="AY7"/>
  <c r="BA7"/>
  <c r="BC7"/>
  <c r="BE7"/>
  <c r="BG7"/>
  <c r="BI7"/>
  <c r="BK7"/>
  <c r="BM7"/>
  <c r="BO7"/>
  <c r="BQ7"/>
  <c r="BS7"/>
  <c r="BU7"/>
  <c r="BW7"/>
  <c r="BY7"/>
  <c r="CA7"/>
  <c r="CC7"/>
  <c r="CE7"/>
  <c r="CG7"/>
  <c r="CI7"/>
  <c r="CK7"/>
  <c r="CM7"/>
  <c r="CO7"/>
  <c r="CQ7"/>
  <c r="CS7"/>
  <c r="CU7"/>
  <c r="CW7"/>
  <c r="CY7"/>
  <c r="AS8"/>
  <c r="AU8"/>
  <c r="AW8"/>
  <c r="AY8"/>
  <c r="BA8"/>
  <c r="BC8"/>
  <c r="BE8"/>
  <c r="BG8"/>
  <c r="BI8"/>
  <c r="BK8"/>
  <c r="BM8"/>
  <c r="BO8"/>
  <c r="BQ8"/>
  <c r="BS8"/>
  <c r="BU8"/>
  <c r="BW8"/>
  <c r="BY8"/>
  <c r="CA8"/>
  <c r="CC8"/>
  <c r="CE8"/>
  <c r="CG8"/>
  <c r="CI8"/>
  <c r="CK8"/>
  <c r="CM8"/>
  <c r="CO8"/>
  <c r="CQ8"/>
  <c r="CS8"/>
  <c r="CU8"/>
  <c r="CW8"/>
  <c r="CY8"/>
  <c r="AS9"/>
  <c r="AU9"/>
  <c r="AY9"/>
  <c r="BA9"/>
  <c r="BC9"/>
  <c r="BE9"/>
  <c r="BG9"/>
  <c r="BI9"/>
  <c r="BK9"/>
  <c r="BM9"/>
  <c r="BO9"/>
  <c r="BQ9"/>
  <c r="BS9"/>
  <c r="BU9"/>
  <c r="BW9"/>
  <c r="BY9"/>
  <c r="CA9"/>
  <c r="CC9"/>
  <c r="CE9"/>
  <c r="CG9"/>
  <c r="CI9"/>
  <c r="CK9"/>
  <c r="CM9"/>
  <c r="CO9"/>
  <c r="CQ9"/>
  <c r="CS9"/>
  <c r="CU9"/>
  <c r="CW9"/>
  <c r="CY9"/>
  <c r="CJ43"/>
  <c r="BR43"/>
  <c r="AZ43"/>
  <c r="CJ42"/>
  <c r="BR42"/>
  <c r="AZ42"/>
  <c r="CJ41"/>
  <c r="BR41"/>
  <c r="AZ41"/>
  <c r="CJ40"/>
  <c r="BR40"/>
  <c r="AZ40"/>
  <c r="CJ39"/>
  <c r="BR39"/>
  <c r="AZ39"/>
  <c r="CJ38"/>
  <c r="BR38"/>
  <c r="AZ38"/>
  <c r="CJ37"/>
  <c r="BR37"/>
  <c r="AZ37"/>
  <c r="CJ36"/>
  <c r="BR36"/>
  <c r="AZ36"/>
  <c r="CJ35"/>
  <c r="BR35"/>
  <c r="AZ35"/>
  <c r="CJ34"/>
  <c r="BR34"/>
  <c r="AZ34"/>
  <c r="CJ33"/>
  <c r="BR33"/>
  <c r="AZ33"/>
  <c r="CJ32"/>
  <c r="BR32"/>
  <c r="AZ32"/>
  <c r="CJ31"/>
  <c r="BR31"/>
  <c r="AZ31"/>
  <c r="CJ30"/>
  <c r="BR30"/>
  <c r="AZ30"/>
  <c r="CJ29"/>
  <c r="BR29"/>
  <c r="AZ29"/>
  <c r="CJ28"/>
  <c r="BR28"/>
  <c r="AZ28"/>
  <c r="CJ27"/>
  <c r="BR27"/>
  <c r="AZ27"/>
  <c r="CJ26"/>
  <c r="BR26"/>
  <c r="AZ26"/>
  <c r="CJ25"/>
  <c r="BR25"/>
  <c r="AZ25"/>
  <c r="CJ24"/>
  <c r="BR24"/>
  <c r="AZ24"/>
  <c r="CJ23"/>
  <c r="BR23"/>
  <c r="AZ23"/>
  <c r="CJ22"/>
  <c r="BR22"/>
  <c r="AZ22"/>
  <c r="CJ21"/>
  <c r="BR21"/>
  <c r="AZ21"/>
  <c r="CJ20"/>
  <c r="BR20"/>
  <c r="AZ20"/>
  <c r="CJ19"/>
  <c r="BR19"/>
  <c r="AZ19"/>
  <c r="CJ18"/>
  <c r="BR18"/>
  <c r="AZ18"/>
  <c r="CJ17"/>
  <c r="BR17"/>
  <c r="AZ17"/>
  <c r="CJ16"/>
  <c r="BR16"/>
  <c r="AZ16"/>
  <c r="CJ15"/>
  <c r="BR15"/>
  <c r="AZ15"/>
  <c r="CJ14"/>
  <c r="BR14"/>
  <c r="AZ14"/>
  <c r="CJ13"/>
  <c r="BR13"/>
  <c r="AZ13"/>
  <c r="CJ12"/>
  <c r="BR12"/>
  <c r="AZ12"/>
  <c r="CJ11"/>
  <c r="BR11"/>
  <c r="AZ11"/>
  <c r="CJ10"/>
  <c r="BR10"/>
  <c r="AZ10"/>
  <c r="CL43"/>
  <c r="BT43"/>
  <c r="BB43"/>
  <c r="CL42"/>
  <c r="BT42"/>
  <c r="BB42"/>
  <c r="CL41"/>
  <c r="BT41"/>
  <c r="BB41"/>
  <c r="CL40"/>
  <c r="BT40"/>
  <c r="BB40"/>
  <c r="CL39"/>
  <c r="BT39"/>
  <c r="BB39"/>
  <c r="CL38"/>
  <c r="BT38"/>
  <c r="BB38"/>
  <c r="CL37"/>
  <c r="BT37"/>
  <c r="BB37"/>
  <c r="CL36"/>
  <c r="BT36"/>
  <c r="BB36"/>
  <c r="CL35"/>
  <c r="BT35"/>
  <c r="BB35"/>
  <c r="CL34"/>
  <c r="BT34"/>
  <c r="BB34"/>
  <c r="CL33"/>
  <c r="BT33"/>
  <c r="BB33"/>
  <c r="CL32"/>
  <c r="BT32"/>
  <c r="BB32"/>
  <c r="CL31"/>
  <c r="BT31"/>
  <c r="BB31"/>
  <c r="CL30"/>
  <c r="BT30"/>
  <c r="BB30"/>
  <c r="CL29"/>
  <c r="BT29"/>
  <c r="BB29"/>
  <c r="CL28"/>
  <c r="BT28"/>
  <c r="BB28"/>
  <c r="CL27"/>
  <c r="BT27"/>
  <c r="BB27"/>
  <c r="CL26"/>
  <c r="BT26"/>
  <c r="BB26"/>
  <c r="CL25"/>
  <c r="BT25"/>
  <c r="BB25"/>
  <c r="CL24"/>
  <c r="BT24"/>
  <c r="BB24"/>
  <c r="CL23"/>
  <c r="BT23"/>
  <c r="BB23"/>
  <c r="CL22"/>
  <c r="BT22"/>
  <c r="BB22"/>
  <c r="CL21"/>
  <c r="BT21"/>
  <c r="BB21"/>
  <c r="CL20"/>
  <c r="BT20"/>
  <c r="BB20"/>
  <c r="CL19"/>
  <c r="BT19"/>
  <c r="BB19"/>
  <c r="CL18"/>
  <c r="BT18"/>
  <c r="BB18"/>
  <c r="CL17"/>
  <c r="BT17"/>
  <c r="BB17"/>
  <c r="CL16"/>
  <c r="BT16"/>
  <c r="BB16"/>
  <c r="CL15"/>
  <c r="BT15"/>
  <c r="BB15"/>
  <c r="CL14"/>
  <c r="BT14"/>
  <c r="BB14"/>
  <c r="CL13"/>
  <c r="BT13"/>
  <c r="BB13"/>
  <c r="CL12"/>
  <c r="BT12"/>
  <c r="BB12"/>
  <c r="CL11"/>
  <c r="BT11"/>
  <c r="BB11"/>
  <c r="CL10"/>
  <c r="BT10"/>
  <c r="BB10"/>
  <c r="CN43"/>
  <c r="BV43"/>
  <c r="BD43"/>
  <c r="CN42"/>
  <c r="BV42"/>
  <c r="BD42"/>
  <c r="CN41"/>
  <c r="BV41"/>
  <c r="BD41"/>
  <c r="CN40"/>
  <c r="BV40"/>
  <c r="BD40"/>
  <c r="CN39"/>
  <c r="BV39"/>
  <c r="BD39"/>
  <c r="CN38"/>
  <c r="BV38"/>
  <c r="BD38"/>
  <c r="CN37"/>
  <c r="BV37"/>
  <c r="BD37"/>
  <c r="CN36"/>
  <c r="BV36"/>
  <c r="BD36"/>
  <c r="CN35"/>
  <c r="BV35"/>
  <c r="BD35"/>
  <c r="CN34"/>
  <c r="BV34"/>
  <c r="BD34"/>
  <c r="CN33"/>
  <c r="BV33"/>
  <c r="BD33"/>
  <c r="CN32"/>
  <c r="BV32"/>
  <c r="BD32"/>
  <c r="CN31"/>
  <c r="BV31"/>
  <c r="BD31"/>
  <c r="CN30"/>
  <c r="BV30"/>
  <c r="BD30"/>
  <c r="CN29"/>
  <c r="BV29"/>
  <c r="BD29"/>
  <c r="CN28"/>
  <c r="BV28"/>
  <c r="BD28"/>
  <c r="CN27"/>
  <c r="BV27"/>
  <c r="BD27"/>
  <c r="CN26"/>
  <c r="BV26"/>
  <c r="BD26"/>
  <c r="CN25"/>
  <c r="BV25"/>
  <c r="BD25"/>
  <c r="CN24"/>
  <c r="BV24"/>
  <c r="BD24"/>
  <c r="CN23"/>
  <c r="BV23"/>
  <c r="BD23"/>
  <c r="CN22"/>
  <c r="BV22"/>
  <c r="BD22"/>
  <c r="CN21"/>
  <c r="BV21"/>
  <c r="BD21"/>
  <c r="CN20"/>
  <c r="BV20"/>
  <c r="BD20"/>
  <c r="CN19"/>
  <c r="BV19"/>
  <c r="BD19"/>
  <c r="CN18"/>
  <c r="BV18"/>
  <c r="BD18"/>
  <c r="CN17"/>
  <c r="BV17"/>
  <c r="BD17"/>
  <c r="CN16"/>
  <c r="BV16"/>
  <c r="BD16"/>
  <c r="CN15"/>
  <c r="BV15"/>
  <c r="BD15"/>
  <c r="CN14"/>
  <c r="BV14"/>
  <c r="BD14"/>
  <c r="CN13"/>
  <c r="BV13"/>
  <c r="BD13"/>
  <c r="CN12"/>
  <c r="BV12"/>
  <c r="BD12"/>
  <c r="CN11"/>
  <c r="BV11"/>
  <c r="BD11"/>
  <c r="CN10"/>
  <c r="BV10"/>
  <c r="BD10"/>
  <c r="CP43"/>
  <c r="BX43"/>
  <c r="BF43"/>
  <c r="CP42"/>
  <c r="BX42"/>
  <c r="BF42"/>
  <c r="CP41"/>
  <c r="BX41"/>
  <c r="BF41"/>
  <c r="CP40"/>
  <c r="BX40"/>
  <c r="BF40"/>
  <c r="CP39"/>
  <c r="BX39"/>
  <c r="BF39"/>
  <c r="CP38"/>
  <c r="BX38"/>
  <c r="BF38"/>
  <c r="CP37"/>
  <c r="BX37"/>
  <c r="BF37"/>
  <c r="CP36"/>
  <c r="BX36"/>
  <c r="BF36"/>
  <c r="CP35"/>
  <c r="BX35"/>
  <c r="BF35"/>
  <c r="CP34"/>
  <c r="BX34"/>
  <c r="BF34"/>
  <c r="CP33"/>
  <c r="BX33"/>
  <c r="BF33"/>
  <c r="CP32"/>
  <c r="BX32"/>
  <c r="BF32"/>
  <c r="CP31"/>
  <c r="BX31"/>
  <c r="BF31"/>
  <c r="CP30"/>
  <c r="BX30"/>
  <c r="BF30"/>
  <c r="CP29"/>
  <c r="BX29"/>
  <c r="BF29"/>
  <c r="CP28"/>
  <c r="BX28"/>
  <c r="BF28"/>
  <c r="CP27"/>
  <c r="BX27"/>
  <c r="BF27"/>
  <c r="CP26"/>
  <c r="BX26"/>
  <c r="BF26"/>
  <c r="CP25"/>
  <c r="BX25"/>
  <c r="BF25"/>
  <c r="CP24"/>
  <c r="BX24"/>
  <c r="BF24"/>
  <c r="CP23"/>
  <c r="BX23"/>
  <c r="BF23"/>
  <c r="CP22"/>
  <c r="BX22"/>
  <c r="BF22"/>
  <c r="CP21"/>
  <c r="BX21"/>
  <c r="BF21"/>
  <c r="CP20"/>
  <c r="BX20"/>
  <c r="BF20"/>
  <c r="CP19"/>
  <c r="BX19"/>
  <c r="BF19"/>
  <c r="CP18"/>
  <c r="BX18"/>
  <c r="BF18"/>
  <c r="CP17"/>
  <c r="BX17"/>
  <c r="BF17"/>
  <c r="CP16"/>
  <c r="BX16"/>
  <c r="BF16"/>
  <c r="CP15"/>
  <c r="BX15"/>
  <c r="BF15"/>
  <c r="CP14"/>
  <c r="BX14"/>
  <c r="BF14"/>
  <c r="CP13"/>
  <c r="BX13"/>
  <c r="BF13"/>
  <c r="CP12"/>
  <c r="BX12"/>
  <c r="BF12"/>
  <c r="CP11"/>
  <c r="BX11"/>
  <c r="BF11"/>
  <c r="CP10"/>
  <c r="BX10"/>
  <c r="BF10"/>
  <c r="CR43"/>
  <c r="BZ43"/>
  <c r="BH43"/>
  <c r="CR42"/>
  <c r="BZ42"/>
  <c r="BH42"/>
  <c r="CR41"/>
  <c r="BZ41"/>
  <c r="BH41"/>
  <c r="CR40"/>
  <c r="BZ40"/>
  <c r="BH40"/>
  <c r="CR39"/>
  <c r="BZ39"/>
  <c r="BH39"/>
  <c r="CR38"/>
  <c r="BZ38"/>
  <c r="BH38"/>
  <c r="CR37"/>
  <c r="BZ37"/>
  <c r="BH37"/>
  <c r="CR36"/>
  <c r="BZ36"/>
  <c r="BH36"/>
  <c r="CR35"/>
  <c r="BZ35"/>
  <c r="BH35"/>
  <c r="CR34"/>
  <c r="BZ34"/>
  <c r="BH34"/>
  <c r="CR33"/>
  <c r="BZ33"/>
  <c r="BH33"/>
  <c r="CR32"/>
  <c r="BZ32"/>
  <c r="BH32"/>
  <c r="CR31"/>
  <c r="BZ31"/>
  <c r="BH31"/>
  <c r="CR30"/>
  <c r="BZ30"/>
  <c r="BH30"/>
  <c r="CR29"/>
  <c r="BZ29"/>
  <c r="BH29"/>
  <c r="CR28"/>
  <c r="BZ28"/>
  <c r="BH28"/>
  <c r="CR27"/>
  <c r="BZ27"/>
  <c r="BH27"/>
  <c r="CR26"/>
  <c r="BZ26"/>
  <c r="BH26"/>
  <c r="CR25"/>
  <c r="BZ25"/>
  <c r="BH25"/>
  <c r="CR24"/>
  <c r="BZ24"/>
  <c r="BH24"/>
  <c r="CR23"/>
  <c r="BZ23"/>
  <c r="BH23"/>
  <c r="CR22"/>
  <c r="BZ22"/>
  <c r="BH22"/>
  <c r="CR21"/>
  <c r="BZ21"/>
  <c r="BH21"/>
  <c r="CR20"/>
  <c r="BZ20"/>
  <c r="BH20"/>
  <c r="CR19"/>
  <c r="BZ19"/>
  <c r="BH19"/>
  <c r="CR18"/>
  <c r="BZ18"/>
  <c r="BH18"/>
  <c r="CR17"/>
  <c r="BZ17"/>
  <c r="BH17"/>
  <c r="CR16"/>
  <c r="BZ16"/>
  <c r="BH16"/>
  <c r="CR15"/>
  <c r="BZ15"/>
  <c r="BH15"/>
  <c r="CR14"/>
  <c r="BZ14"/>
  <c r="BH14"/>
  <c r="CR13"/>
  <c r="BZ13"/>
  <c r="BH13"/>
  <c r="CR12"/>
  <c r="BZ12"/>
  <c r="BH12"/>
  <c r="CR11"/>
  <c r="BZ11"/>
  <c r="BH11"/>
  <c r="CR10"/>
  <c r="BZ10"/>
  <c r="BH10"/>
  <c r="CT43"/>
  <c r="CB43"/>
  <c r="BJ43"/>
  <c r="CT42"/>
  <c r="CB42"/>
  <c r="BJ42"/>
  <c r="CT41"/>
  <c r="CB41"/>
  <c r="BJ41"/>
  <c r="CT40"/>
  <c r="CB40"/>
  <c r="BJ40"/>
  <c r="CT39"/>
  <c r="CB39"/>
  <c r="BJ39"/>
  <c r="CT38"/>
  <c r="CB38"/>
  <c r="BJ38"/>
  <c r="CT37"/>
  <c r="CB37"/>
  <c r="BJ37"/>
  <c r="CT36"/>
  <c r="CB36"/>
  <c r="BJ36"/>
  <c r="CT35"/>
  <c r="CB35"/>
  <c r="BJ35"/>
  <c r="CT34"/>
  <c r="CB34"/>
  <c r="BJ34"/>
  <c r="CT33"/>
  <c r="CB33"/>
  <c r="BJ33"/>
  <c r="CT32"/>
  <c r="CB32"/>
  <c r="BJ32"/>
  <c r="CT31"/>
  <c r="CB31"/>
  <c r="BJ31"/>
  <c r="CT30"/>
  <c r="CB30"/>
  <c r="BJ30"/>
  <c r="CT29"/>
  <c r="CB29"/>
  <c r="BJ29"/>
  <c r="CT28"/>
  <c r="CB28"/>
  <c r="BJ28"/>
  <c r="CT27"/>
  <c r="CB27"/>
  <c r="BJ27"/>
  <c r="CT26"/>
  <c r="CB26"/>
  <c r="BJ26"/>
  <c r="CT25"/>
  <c r="CB25"/>
  <c r="BJ25"/>
  <c r="CT24"/>
  <c r="CB24"/>
  <c r="BJ24"/>
  <c r="CT23"/>
  <c r="CB23"/>
  <c r="BJ23"/>
  <c r="CT22"/>
  <c r="CB22"/>
  <c r="BJ22"/>
  <c r="CT21"/>
  <c r="CB21"/>
  <c r="BJ21"/>
  <c r="CT20"/>
  <c r="CB20"/>
  <c r="BJ20"/>
  <c r="CT19"/>
  <c r="CB19"/>
  <c r="BJ19"/>
  <c r="CT18"/>
  <c r="CB18"/>
  <c r="BJ18"/>
  <c r="CT17"/>
  <c r="CB17"/>
  <c r="BJ17"/>
  <c r="CT16"/>
  <c r="CB16"/>
  <c r="BJ16"/>
  <c r="CT15"/>
  <c r="CB15"/>
  <c r="BJ15"/>
  <c r="CT14"/>
  <c r="CB14"/>
  <c r="BJ14"/>
  <c r="CT13"/>
  <c r="CB13"/>
  <c r="BJ13"/>
  <c r="CT12"/>
  <c r="CB12"/>
  <c r="BJ12"/>
  <c r="CT11"/>
  <c r="CB11"/>
  <c r="BJ11"/>
  <c r="CT10"/>
  <c r="CB10"/>
  <c r="BJ10"/>
  <c r="CV43"/>
  <c r="CD43"/>
  <c r="BL43"/>
  <c r="CV42"/>
  <c r="CD42"/>
  <c r="BL42"/>
  <c r="CV41"/>
  <c r="CD41"/>
  <c r="BL41"/>
  <c r="CV40"/>
  <c r="CD40"/>
  <c r="BL40"/>
  <c r="CV39"/>
  <c r="CD39"/>
  <c r="BL39"/>
  <c r="CV38"/>
  <c r="CD38"/>
  <c r="BL38"/>
  <c r="CV37"/>
  <c r="CD37"/>
  <c r="BL37"/>
  <c r="CV36"/>
  <c r="CD36"/>
  <c r="BL36"/>
  <c r="CV35"/>
  <c r="CD35"/>
  <c r="BL35"/>
  <c r="CV34"/>
  <c r="CD34"/>
  <c r="BL34"/>
  <c r="CV33"/>
  <c r="CD33"/>
  <c r="BL33"/>
  <c r="CV32"/>
  <c r="CD32"/>
  <c r="BL32"/>
  <c r="CV31"/>
  <c r="CD31"/>
  <c r="BL31"/>
  <c r="CV30"/>
  <c r="CD30"/>
  <c r="BL30"/>
  <c r="CV29"/>
  <c r="CD29"/>
  <c r="BL29"/>
  <c r="CV28"/>
  <c r="CD28"/>
  <c r="BL28"/>
  <c r="CV27"/>
  <c r="CD27"/>
  <c r="BL27"/>
  <c r="CV26"/>
  <c r="CD26"/>
  <c r="BL26"/>
  <c r="CV25"/>
  <c r="CD25"/>
  <c r="BL25"/>
  <c r="CV24"/>
  <c r="CD24"/>
  <c r="BL24"/>
  <c r="CV23"/>
  <c r="CD23"/>
  <c r="BL23"/>
  <c r="CV22"/>
  <c r="CD22"/>
  <c r="BL22"/>
  <c r="CV21"/>
  <c r="CD21"/>
  <c r="BL21"/>
  <c r="CV20"/>
  <c r="CD20"/>
  <c r="BL20"/>
  <c r="CV19"/>
  <c r="CD19"/>
  <c r="BL19"/>
  <c r="CV18"/>
  <c r="CD18"/>
  <c r="BL18"/>
  <c r="CV17"/>
  <c r="CD17"/>
  <c r="BL17"/>
  <c r="CV16"/>
  <c r="CD16"/>
  <c r="BL16"/>
  <c r="CV15"/>
  <c r="CD15"/>
  <c r="BL15"/>
  <c r="CV14"/>
  <c r="CD14"/>
  <c r="BL14"/>
  <c r="CV13"/>
  <c r="CD13"/>
  <c r="BL13"/>
  <c r="CV12"/>
  <c r="CD12"/>
  <c r="BL12"/>
  <c r="CV11"/>
  <c r="CD11"/>
  <c r="BL11"/>
  <c r="CV10"/>
  <c r="CD10"/>
  <c r="BL10"/>
  <c r="CX43"/>
  <c r="CF43"/>
  <c r="BN43"/>
  <c r="CX42"/>
  <c r="CF42"/>
  <c r="BN42"/>
  <c r="CX41"/>
  <c r="CF41"/>
  <c r="BN41"/>
  <c r="CX40"/>
  <c r="CF40"/>
  <c r="BN40"/>
  <c r="CX39"/>
  <c r="CF39"/>
  <c r="BN39"/>
  <c r="CX38"/>
  <c r="CF38"/>
  <c r="BN38"/>
  <c r="CX37"/>
  <c r="CF37"/>
  <c r="BN37"/>
  <c r="CX36"/>
  <c r="CF36"/>
  <c r="BN36"/>
  <c r="CX35"/>
  <c r="CF35"/>
  <c r="BN35"/>
  <c r="CX34"/>
  <c r="CF34"/>
  <c r="BN34"/>
  <c r="CX33"/>
  <c r="CF33"/>
  <c r="BN33"/>
  <c r="CX32"/>
  <c r="CF32"/>
  <c r="BN32"/>
  <c r="CX31"/>
  <c r="CF31"/>
  <c r="BN31"/>
  <c r="CX30"/>
  <c r="CF30"/>
  <c r="BN30"/>
  <c r="CX29"/>
  <c r="CF29"/>
  <c r="BN29"/>
  <c r="CX28"/>
  <c r="CF28"/>
  <c r="BN28"/>
  <c r="CX27"/>
  <c r="CF27"/>
  <c r="BN27"/>
  <c r="CX26"/>
  <c r="CF26"/>
  <c r="BN26"/>
  <c r="CX25"/>
  <c r="CF25"/>
  <c r="BN25"/>
  <c r="CX24"/>
  <c r="CF24"/>
  <c r="BN24"/>
  <c r="CX23"/>
  <c r="CF23"/>
  <c r="BN23"/>
  <c r="CX22"/>
  <c r="CF22"/>
  <c r="BN22"/>
  <c r="CX21"/>
  <c r="CF21"/>
  <c r="BN21"/>
  <c r="CX20"/>
  <c r="CF20"/>
  <c r="BN20"/>
  <c r="CX19"/>
  <c r="CF19"/>
  <c r="BN19"/>
  <c r="CX18"/>
  <c r="CF18"/>
  <c r="BN18"/>
  <c r="CX17"/>
  <c r="CF17"/>
  <c r="BN17"/>
  <c r="CX16"/>
  <c r="CF16"/>
  <c r="BN16"/>
  <c r="CX15"/>
  <c r="CF15"/>
  <c r="BN15"/>
  <c r="CX14"/>
  <c r="CF14"/>
  <c r="BN14"/>
  <c r="CX13"/>
  <c r="CF13"/>
  <c r="BN13"/>
  <c r="CX12"/>
  <c r="CF12"/>
  <c r="BN12"/>
  <c r="CX11"/>
  <c r="CF11"/>
  <c r="BN11"/>
  <c r="CX10"/>
  <c r="CF10"/>
  <c r="BN10"/>
  <c r="CZ43"/>
  <c r="CH43"/>
  <c r="BP43"/>
  <c r="CZ42"/>
  <c r="CH42"/>
  <c r="BP42"/>
  <c r="CZ41"/>
  <c r="CH41"/>
  <c r="BP41"/>
  <c r="CZ40"/>
  <c r="CH40"/>
  <c r="BP40"/>
  <c r="CZ39"/>
  <c r="CH39"/>
  <c r="BP39"/>
  <c r="CZ38"/>
  <c r="CH38"/>
  <c r="BP38"/>
  <c r="CZ37"/>
  <c r="CH37"/>
  <c r="BP37"/>
  <c r="CZ36"/>
  <c r="CH36"/>
  <c r="BP36"/>
  <c r="CZ35"/>
  <c r="CH35"/>
  <c r="BP35"/>
  <c r="CZ34"/>
  <c r="CH34"/>
  <c r="BP34"/>
  <c r="CZ33"/>
  <c r="CH33"/>
  <c r="BP33"/>
  <c r="CZ32"/>
  <c r="CH32"/>
  <c r="BP32"/>
  <c r="CZ31"/>
  <c r="CH31"/>
  <c r="BP31"/>
  <c r="CZ30"/>
  <c r="CH30"/>
  <c r="BP30"/>
  <c r="CZ29"/>
  <c r="CH29"/>
  <c r="BP29"/>
  <c r="CZ28"/>
  <c r="CH28"/>
  <c r="BP28"/>
  <c r="CZ27"/>
  <c r="CH27"/>
  <c r="BP27"/>
  <c r="CZ26"/>
  <c r="CH26"/>
  <c r="BP26"/>
  <c r="CZ25"/>
  <c r="CH25"/>
  <c r="BP25"/>
  <c r="CZ24"/>
  <c r="CH24"/>
  <c r="BP24"/>
  <c r="CZ23"/>
  <c r="CH23"/>
  <c r="BP23"/>
  <c r="CZ22"/>
  <c r="CH22"/>
  <c r="BP22"/>
  <c r="CZ21"/>
  <c r="CH21"/>
  <c r="BP21"/>
  <c r="CZ20"/>
  <c r="CH20"/>
  <c r="BP20"/>
  <c r="CZ19"/>
  <c r="CH19"/>
  <c r="BP19"/>
  <c r="CZ18"/>
  <c r="CH18"/>
  <c r="BP18"/>
  <c r="CZ17"/>
  <c r="CH17"/>
  <c r="BP17"/>
  <c r="CZ16"/>
  <c r="CH16"/>
  <c r="BP16"/>
  <c r="CZ15"/>
  <c r="CH15"/>
  <c r="BP15"/>
  <c r="CZ14"/>
  <c r="CH14"/>
  <c r="BP14"/>
  <c r="CZ13"/>
  <c r="CH13"/>
  <c r="BP13"/>
  <c r="CZ12"/>
  <c r="CH12"/>
  <c r="BP12"/>
  <c r="CZ11"/>
  <c r="CH11"/>
  <c r="BP11"/>
  <c r="CZ10"/>
  <c r="CH10"/>
  <c r="BP10"/>
  <c r="Y4"/>
  <c r="AT6"/>
  <c r="AV6"/>
  <c r="AZ6"/>
  <c r="BB6"/>
  <c r="BD6"/>
  <c r="BF6"/>
  <c r="BH6"/>
  <c r="BJ6"/>
  <c r="BL6"/>
  <c r="BN6"/>
  <c r="BP6"/>
  <c r="BR6"/>
  <c r="BT6"/>
  <c r="BV6"/>
  <c r="BX6"/>
  <c r="BZ6"/>
  <c r="CB6"/>
  <c r="CD6"/>
  <c r="CF6"/>
  <c r="CH6"/>
  <c r="CJ6"/>
  <c r="CL6"/>
  <c r="CN6"/>
  <c r="CP6"/>
  <c r="CR6"/>
  <c r="CT6"/>
  <c r="CV6"/>
  <c r="CX6"/>
  <c r="CZ6"/>
  <c r="AT7"/>
  <c r="AV7"/>
  <c r="AZ7"/>
  <c r="BB7"/>
  <c r="BD7"/>
  <c r="BF7"/>
  <c r="BH7"/>
  <c r="BJ7"/>
  <c r="BL7"/>
  <c r="BN7"/>
  <c r="BP7"/>
  <c r="BR7"/>
  <c r="BT7"/>
  <c r="BV7"/>
  <c r="BX7"/>
  <c r="BZ7"/>
  <c r="CB7"/>
  <c r="CD7"/>
  <c r="CF7"/>
  <c r="CH7"/>
  <c r="CJ7"/>
  <c r="CL7"/>
  <c r="CN7"/>
  <c r="CP7"/>
  <c r="CR7"/>
  <c r="CT7"/>
  <c r="CV7"/>
  <c r="CX7"/>
  <c r="CZ7"/>
  <c r="AT8"/>
  <c r="AZ8"/>
  <c r="BB8"/>
  <c r="BD8"/>
  <c r="BF8"/>
  <c r="BH8"/>
  <c r="BJ8"/>
  <c r="BL8"/>
  <c r="BN8"/>
  <c r="BP8"/>
  <c r="BR8"/>
  <c r="BT8"/>
  <c r="BV8"/>
  <c r="BX8"/>
  <c r="BZ8"/>
  <c r="CB8"/>
  <c r="CD8"/>
  <c r="CF8"/>
  <c r="CH8"/>
  <c r="CJ8"/>
  <c r="CL8"/>
  <c r="CN8"/>
  <c r="CP8"/>
  <c r="CR8"/>
  <c r="CT8"/>
  <c r="CV8"/>
  <c r="CX8"/>
  <c r="CZ8"/>
  <c r="AT9"/>
  <c r="AV9"/>
  <c r="AZ9"/>
  <c r="BB9"/>
  <c r="BD9"/>
  <c r="BF9"/>
  <c r="BH9"/>
  <c r="BJ9"/>
  <c r="BL9"/>
  <c r="BN9"/>
  <c r="BP9"/>
  <c r="BR9"/>
  <c r="BT9"/>
  <c r="BV9"/>
  <c r="BX9"/>
  <c r="BZ9"/>
  <c r="CB9"/>
  <c r="CD9"/>
  <c r="CF9"/>
  <c r="CH9"/>
  <c r="CJ9"/>
  <c r="CL9"/>
  <c r="CN9"/>
  <c r="CP9"/>
  <c r="CR9"/>
  <c r="CT9"/>
  <c r="CV9"/>
  <c r="CX9"/>
  <c r="CZ9"/>
  <c r="AS10"/>
  <c r="AU10"/>
  <c r="AW10"/>
  <c r="AS11"/>
  <c r="AU11"/>
  <c r="AW11"/>
  <c r="AS12"/>
  <c r="AU12"/>
  <c r="AW12"/>
  <c r="AS13"/>
  <c r="AU13"/>
  <c r="AW13"/>
  <c r="AS14"/>
  <c r="AU14"/>
  <c r="AS15"/>
  <c r="AU15"/>
  <c r="AS16"/>
  <c r="AU16"/>
  <c r="AS17"/>
  <c r="AU17"/>
  <c r="AS18"/>
  <c r="AU18"/>
  <c r="AS19"/>
  <c r="AU19"/>
  <c r="AS20"/>
  <c r="AU20"/>
  <c r="AS21"/>
  <c r="AU21"/>
  <c r="AS22"/>
  <c r="AU22"/>
  <c r="AS23"/>
  <c r="AU23"/>
  <c r="AS24"/>
  <c r="AU24"/>
  <c r="AS25"/>
  <c r="AU25"/>
  <c r="AT10"/>
  <c r="AV10"/>
  <c r="AT11"/>
  <c r="AV11"/>
  <c r="AT12"/>
  <c r="AT13"/>
  <c r="AT14"/>
  <c r="AV14"/>
  <c r="AT15"/>
  <c r="AV15"/>
  <c r="AT16"/>
  <c r="AV16"/>
  <c r="AT17"/>
  <c r="AV17"/>
  <c r="AT18"/>
  <c r="AV18"/>
  <c r="AT19"/>
  <c r="AV19"/>
  <c r="AT20"/>
  <c r="AV20"/>
  <c r="AT21"/>
  <c r="AV21"/>
  <c r="AT22"/>
  <c r="AV22"/>
  <c r="AT23"/>
  <c r="AV23"/>
  <c r="AT24"/>
  <c r="AV24"/>
  <c r="AT25"/>
  <c r="AV25"/>
  <c r="AS26"/>
  <c r="AU26"/>
  <c r="AW26"/>
  <c r="AS27"/>
  <c r="AU27"/>
  <c r="AW27"/>
  <c r="AS28"/>
  <c r="AU28"/>
  <c r="AW28"/>
  <c r="AS29"/>
  <c r="AU29"/>
  <c r="AW29"/>
  <c r="AS30"/>
  <c r="AU30"/>
  <c r="AW30"/>
  <c r="AS31"/>
  <c r="AU31"/>
  <c r="AW31"/>
  <c r="AS32"/>
  <c r="AU32"/>
  <c r="AW32"/>
  <c r="AS33"/>
  <c r="AU33"/>
  <c r="AW33"/>
  <c r="AS34"/>
  <c r="AU34"/>
  <c r="AW34"/>
  <c r="AS35"/>
  <c r="AU35"/>
  <c r="AW35"/>
  <c r="AS36"/>
  <c r="AU36"/>
  <c r="AW36"/>
  <c r="AS37"/>
  <c r="AU37"/>
  <c r="AW37"/>
  <c r="AS38"/>
  <c r="AU38"/>
  <c r="AW38"/>
  <c r="AS39"/>
  <c r="AU39"/>
  <c r="AW39"/>
  <c r="AT26"/>
  <c r="AV26"/>
  <c r="AT27"/>
  <c r="AV27"/>
  <c r="AT28"/>
  <c r="AV28"/>
  <c r="AT29"/>
  <c r="AV29"/>
  <c r="AT30"/>
  <c r="AV30"/>
  <c r="AT31"/>
  <c r="AV31"/>
  <c r="AT32"/>
  <c r="AV32"/>
  <c r="AT33"/>
  <c r="AV33"/>
  <c r="AT34"/>
  <c r="AV34"/>
  <c r="AT35"/>
  <c r="AV35"/>
  <c r="AT36"/>
  <c r="AV36"/>
  <c r="AT37"/>
  <c r="AV37"/>
  <c r="AT38"/>
  <c r="AV38"/>
  <c r="AT39"/>
  <c r="AV39"/>
  <c r="AT40"/>
  <c r="AV40"/>
  <c r="AX40"/>
  <c r="AT41"/>
  <c r="AV41"/>
  <c r="AX41"/>
  <c r="AT42"/>
  <c r="AV42"/>
  <c r="AX42"/>
  <c r="AT43"/>
  <c r="AV43"/>
  <c r="AX43"/>
  <c r="AS40"/>
  <c r="AU40"/>
  <c r="AS41"/>
  <c r="AU41"/>
  <c r="AS42"/>
  <c r="AU42"/>
  <c r="AS43"/>
  <c r="AU43"/>
  <c r="Y31" i="1"/>
  <c r="X33" s="1"/>
  <c r="Z27" s="1"/>
  <c r="Y11" i="5" s="1"/>
  <c r="DB31" i="1"/>
  <c r="Y9"/>
  <c r="X11" s="1"/>
  <c r="Z5" s="1"/>
  <c r="Y6" i="5" s="1"/>
  <c r="AW9" i="1"/>
  <c r="AW11" s="1"/>
  <c r="Y17" i="2"/>
  <c r="Y12"/>
  <c r="AW7"/>
  <c r="Y9"/>
  <c r="AW8"/>
  <c r="AW9"/>
  <c r="AW10"/>
  <c r="Y19"/>
  <c r="AW11"/>
  <c r="Y7"/>
  <c r="AW12"/>
  <c r="AW13"/>
  <c r="AW14"/>
  <c r="AW15"/>
  <c r="AW16"/>
  <c r="AW19"/>
  <c r="Y6"/>
  <c r="AW6"/>
  <c r="AX6"/>
  <c r="AX7"/>
  <c r="AX8"/>
  <c r="AX9"/>
  <c r="AX10"/>
  <c r="AX11"/>
  <c r="AX12"/>
  <c r="AX21"/>
  <c r="CI24"/>
  <c r="AY24"/>
  <c r="CI23"/>
  <c r="BQ23"/>
  <c r="AY23"/>
  <c r="CI22"/>
  <c r="BQ22"/>
  <c r="AY22"/>
  <c r="CI21"/>
  <c r="BQ21"/>
  <c r="AY21"/>
  <c r="CI20"/>
  <c r="AY20"/>
  <c r="CI19"/>
  <c r="BQ19"/>
  <c r="AY19"/>
  <c r="CI18"/>
  <c r="BQ18"/>
  <c r="AY18"/>
  <c r="CI17"/>
  <c r="BQ17"/>
  <c r="AY17"/>
  <c r="CI16"/>
  <c r="BQ16"/>
  <c r="AY16"/>
  <c r="CI15"/>
  <c r="BQ15"/>
  <c r="AY15"/>
  <c r="CI14"/>
  <c r="BQ14"/>
  <c r="AY14"/>
  <c r="CI13"/>
  <c r="BQ13"/>
  <c r="AY13"/>
  <c r="CK24"/>
  <c r="BS24"/>
  <c r="BA24"/>
  <c r="CK23"/>
  <c r="BS23"/>
  <c r="BA23"/>
  <c r="CK22"/>
  <c r="BS22"/>
  <c r="BA22"/>
  <c r="CK21"/>
  <c r="BS21"/>
  <c r="BA21"/>
  <c r="CK20"/>
  <c r="BS20"/>
  <c r="BA20"/>
  <c r="CK19"/>
  <c r="BS19"/>
  <c r="BA19"/>
  <c r="CK18"/>
  <c r="BS18"/>
  <c r="CK17"/>
  <c r="BS17"/>
  <c r="BA17"/>
  <c r="CK16"/>
  <c r="BS16"/>
  <c r="BA16"/>
  <c r="CK15"/>
  <c r="BS15"/>
  <c r="BA15"/>
  <c r="CK14"/>
  <c r="BS14"/>
  <c r="BA14"/>
  <c r="CK13"/>
  <c r="BS13"/>
  <c r="BA13"/>
  <c r="CM24"/>
  <c r="BU24"/>
  <c r="BC24"/>
  <c r="CM23"/>
  <c r="BU23"/>
  <c r="BC23"/>
  <c r="CM22"/>
  <c r="BU22"/>
  <c r="BC22"/>
  <c r="CM21"/>
  <c r="BU21"/>
  <c r="BC21"/>
  <c r="CM20"/>
  <c r="BU20"/>
  <c r="BC20"/>
  <c r="CM19"/>
  <c r="BU19"/>
  <c r="BC19"/>
  <c r="CM18"/>
  <c r="BU18"/>
  <c r="BC18"/>
  <c r="CM17"/>
  <c r="BU17"/>
  <c r="BC17"/>
  <c r="CM16"/>
  <c r="BU16"/>
  <c r="BC16"/>
  <c r="CM15"/>
  <c r="BU15"/>
  <c r="BC15"/>
  <c r="CM14"/>
  <c r="BU14"/>
  <c r="BC14"/>
  <c r="CM13"/>
  <c r="BU13"/>
  <c r="BC13"/>
  <c r="CO24"/>
  <c r="BW24"/>
  <c r="BE24"/>
  <c r="CO23"/>
  <c r="BW23"/>
  <c r="BE23"/>
  <c r="CO22"/>
  <c r="BE22"/>
  <c r="CO21"/>
  <c r="BW21"/>
  <c r="BE21"/>
  <c r="CO20"/>
  <c r="BW20"/>
  <c r="BE20"/>
  <c r="CO19"/>
  <c r="BW19"/>
  <c r="BE19"/>
  <c r="CO18"/>
  <c r="BE18"/>
  <c r="CO17"/>
  <c r="BW17"/>
  <c r="BE17"/>
  <c r="CO16"/>
  <c r="BW16"/>
  <c r="BE16"/>
  <c r="CO15"/>
  <c r="BW15"/>
  <c r="BE15"/>
  <c r="CO14"/>
  <c r="BW14"/>
  <c r="BE14"/>
  <c r="CO13"/>
  <c r="BW13"/>
  <c r="BE13"/>
  <c r="CQ24"/>
  <c r="BG24"/>
  <c r="CQ23"/>
  <c r="BY23"/>
  <c r="BG23"/>
  <c r="CQ22"/>
  <c r="BY22"/>
  <c r="BG22"/>
  <c r="CQ21"/>
  <c r="BY21"/>
  <c r="BG21"/>
  <c r="CQ20"/>
  <c r="BG20"/>
  <c r="CQ19"/>
  <c r="BY19"/>
  <c r="BG19"/>
  <c r="CQ18"/>
  <c r="BY18"/>
  <c r="BG18"/>
  <c r="CQ17"/>
  <c r="BY17"/>
  <c r="BG17"/>
  <c r="CQ16"/>
  <c r="BY16"/>
  <c r="BG16"/>
  <c r="CQ15"/>
  <c r="BY15"/>
  <c r="BG15"/>
  <c r="CQ14"/>
  <c r="BY14"/>
  <c r="BG14"/>
  <c r="CQ13"/>
  <c r="BY13"/>
  <c r="BG13"/>
  <c r="CS24"/>
  <c r="CA24"/>
  <c r="BI24"/>
  <c r="CS23"/>
  <c r="CA23"/>
  <c r="CS22"/>
  <c r="CA22"/>
  <c r="BI22"/>
  <c r="CS21"/>
  <c r="CA21"/>
  <c r="BI21"/>
  <c r="CS20"/>
  <c r="CA20"/>
  <c r="BI20"/>
  <c r="CS19"/>
  <c r="CA19"/>
  <c r="CS18"/>
  <c r="CA18"/>
  <c r="BI18"/>
  <c r="CS17"/>
  <c r="CA17"/>
  <c r="BI17"/>
  <c r="CS16"/>
  <c r="CA16"/>
  <c r="BI16"/>
  <c r="CS15"/>
  <c r="CA15"/>
  <c r="BI15"/>
  <c r="CS14"/>
  <c r="CA14"/>
  <c r="BI14"/>
  <c r="CS13"/>
  <c r="CA13"/>
  <c r="BI13"/>
  <c r="CU24"/>
  <c r="CC24"/>
  <c r="BK24"/>
  <c r="CU23"/>
  <c r="CC23"/>
  <c r="BK23"/>
  <c r="CU22"/>
  <c r="CC22"/>
  <c r="BK22"/>
  <c r="CU21"/>
  <c r="CC21"/>
  <c r="CU20"/>
  <c r="CC20"/>
  <c r="BK20"/>
  <c r="CU19"/>
  <c r="CC19"/>
  <c r="BK19"/>
  <c r="CU18"/>
  <c r="CC18"/>
  <c r="BK18"/>
  <c r="CU17"/>
  <c r="CC17"/>
  <c r="CU16"/>
  <c r="CC16"/>
  <c r="BK16"/>
  <c r="CU15"/>
  <c r="CC15"/>
  <c r="BK15"/>
  <c r="CU14"/>
  <c r="CC14"/>
  <c r="BK14"/>
  <c r="CU13"/>
  <c r="CC13"/>
  <c r="BK13"/>
  <c r="CW24"/>
  <c r="CE24"/>
  <c r="BM24"/>
  <c r="CW23"/>
  <c r="CE23"/>
  <c r="BM23"/>
  <c r="CW22"/>
  <c r="CE22"/>
  <c r="BM22"/>
  <c r="CW21"/>
  <c r="CE21"/>
  <c r="BM21"/>
  <c r="CW20"/>
  <c r="CE20"/>
  <c r="BM20"/>
  <c r="CW19"/>
  <c r="BM19"/>
  <c r="CW18"/>
  <c r="CE18"/>
  <c r="BM18"/>
  <c r="CW17"/>
  <c r="CE17"/>
  <c r="BM17"/>
  <c r="CW16"/>
  <c r="CE16"/>
  <c r="BM16"/>
  <c r="CW15"/>
  <c r="CE15"/>
  <c r="BM15"/>
  <c r="CW14"/>
  <c r="CE14"/>
  <c r="BM14"/>
  <c r="CW13"/>
  <c r="CE13"/>
  <c r="BM13"/>
  <c r="CY24"/>
  <c r="CG24"/>
  <c r="BO24"/>
  <c r="CY23"/>
  <c r="CG23"/>
  <c r="BO23"/>
  <c r="CY22"/>
  <c r="CG22"/>
  <c r="BO22"/>
  <c r="CY21"/>
  <c r="CG21"/>
  <c r="BO21"/>
  <c r="CY20"/>
  <c r="CG20"/>
  <c r="BO20"/>
  <c r="CY19"/>
  <c r="CG19"/>
  <c r="BO19"/>
  <c r="CY18"/>
  <c r="CG18"/>
  <c r="BO18"/>
  <c r="CY17"/>
  <c r="BO17"/>
  <c r="CY16"/>
  <c r="CG16"/>
  <c r="BO16"/>
  <c r="CY15"/>
  <c r="CG15"/>
  <c r="BO15"/>
  <c r="CY14"/>
  <c r="CG14"/>
  <c r="BO14"/>
  <c r="CY13"/>
  <c r="CG13"/>
  <c r="BO13"/>
  <c r="AS6"/>
  <c r="AU6"/>
  <c r="AY6"/>
  <c r="BA6"/>
  <c r="BC6"/>
  <c r="BE6"/>
  <c r="BG6"/>
  <c r="BI6"/>
  <c r="BK6"/>
  <c r="BM6"/>
  <c r="BO6"/>
  <c r="BQ6"/>
  <c r="BS6"/>
  <c r="BU6"/>
  <c r="BW6"/>
  <c r="BY6"/>
  <c r="CA6"/>
  <c r="CC6"/>
  <c r="CE6"/>
  <c r="CG6"/>
  <c r="CI6"/>
  <c r="CK6"/>
  <c r="CM6"/>
  <c r="CO6"/>
  <c r="CQ6"/>
  <c r="CS6"/>
  <c r="CU6"/>
  <c r="CW6"/>
  <c r="CY6"/>
  <c r="AS7"/>
  <c r="AU7"/>
  <c r="AY7"/>
  <c r="BA7"/>
  <c r="BC7"/>
  <c r="BE7"/>
  <c r="BG7"/>
  <c r="BI7"/>
  <c r="BK7"/>
  <c r="BM7"/>
  <c r="BO7"/>
  <c r="BQ7"/>
  <c r="BS7"/>
  <c r="BU7"/>
  <c r="BW7"/>
  <c r="BY7"/>
  <c r="CA7"/>
  <c r="CC7"/>
  <c r="CE7"/>
  <c r="CG7"/>
  <c r="CI7"/>
  <c r="CK7"/>
  <c r="CM7"/>
  <c r="CO7"/>
  <c r="CQ7"/>
  <c r="CS7"/>
  <c r="CU7"/>
  <c r="CW7"/>
  <c r="CY7"/>
  <c r="AS8"/>
  <c r="AU8"/>
  <c r="AY8"/>
  <c r="BA8"/>
  <c r="BC8"/>
  <c r="BE8"/>
  <c r="BG8"/>
  <c r="BI8"/>
  <c r="BK8"/>
  <c r="BM8"/>
  <c r="BO8"/>
  <c r="BQ8"/>
  <c r="BS8"/>
  <c r="BU8"/>
  <c r="BW8"/>
  <c r="BY8"/>
  <c r="CA8"/>
  <c r="CC8"/>
  <c r="CE8"/>
  <c r="CG8"/>
  <c r="CI8"/>
  <c r="CK8"/>
  <c r="CM8"/>
  <c r="CO8"/>
  <c r="CQ8"/>
  <c r="CS8"/>
  <c r="CU8"/>
  <c r="CW8"/>
  <c r="CY8"/>
  <c r="AS9"/>
  <c r="AU9"/>
  <c r="AY9"/>
  <c r="BA9"/>
  <c r="BC9"/>
  <c r="BE9"/>
  <c r="BG9"/>
  <c r="BI9"/>
  <c r="BK9"/>
  <c r="BM9"/>
  <c r="BO9"/>
  <c r="BQ9"/>
  <c r="BS9"/>
  <c r="BU9"/>
  <c r="BW9"/>
  <c r="BY9"/>
  <c r="CA9"/>
  <c r="CC9"/>
  <c r="CE9"/>
  <c r="CG9"/>
  <c r="CI9"/>
  <c r="CK9"/>
  <c r="CM9"/>
  <c r="CO9"/>
  <c r="CQ9"/>
  <c r="CS9"/>
  <c r="CU9"/>
  <c r="CW9"/>
  <c r="CY9"/>
  <c r="AS10"/>
  <c r="AU10"/>
  <c r="AY10"/>
  <c r="BA10"/>
  <c r="BC10"/>
  <c r="BE10"/>
  <c r="BG10"/>
  <c r="BI10"/>
  <c r="BK10"/>
  <c r="BM10"/>
  <c r="BO10"/>
  <c r="BQ10"/>
  <c r="BS10"/>
  <c r="BU10"/>
  <c r="BW10"/>
  <c r="BY10"/>
  <c r="CA10"/>
  <c r="CC10"/>
  <c r="CE10"/>
  <c r="CG10"/>
  <c r="CI10"/>
  <c r="CK10"/>
  <c r="CM10"/>
  <c r="CO10"/>
  <c r="CQ10"/>
  <c r="CS10"/>
  <c r="CU10"/>
  <c r="CW10"/>
  <c r="CY10"/>
  <c r="AS11"/>
  <c r="AU11"/>
  <c r="AY11"/>
  <c r="BA11"/>
  <c r="BC11"/>
  <c r="BE11"/>
  <c r="BG11"/>
  <c r="BI11"/>
  <c r="BK11"/>
  <c r="BM11"/>
  <c r="BO11"/>
  <c r="BQ11"/>
  <c r="BS11"/>
  <c r="BU11"/>
  <c r="BW11"/>
  <c r="BY11"/>
  <c r="CA11"/>
  <c r="CC11"/>
  <c r="CE11"/>
  <c r="CG11"/>
  <c r="CI11"/>
  <c r="CK11"/>
  <c r="CM11"/>
  <c r="CO11"/>
  <c r="CQ11"/>
  <c r="CS11"/>
  <c r="CU11"/>
  <c r="CW11"/>
  <c r="CY11"/>
  <c r="AS12"/>
  <c r="AU12"/>
  <c r="AY12"/>
  <c r="BA12"/>
  <c r="BC12"/>
  <c r="BE12"/>
  <c r="BG12"/>
  <c r="BI12"/>
  <c r="BK12"/>
  <c r="BM12"/>
  <c r="BO12"/>
  <c r="BQ12"/>
  <c r="BS12"/>
  <c r="BU12"/>
  <c r="BW12"/>
  <c r="BY12"/>
  <c r="CA12"/>
  <c r="CC12"/>
  <c r="CE12"/>
  <c r="CG12"/>
  <c r="CI12"/>
  <c r="CK12"/>
  <c r="CM12"/>
  <c r="CO12"/>
  <c r="CQ12"/>
  <c r="CS12"/>
  <c r="CU12"/>
  <c r="CW12"/>
  <c r="CY12"/>
  <c r="CJ24"/>
  <c r="BR24"/>
  <c r="AZ24"/>
  <c r="CJ23"/>
  <c r="BR23"/>
  <c r="AZ23"/>
  <c r="CJ22"/>
  <c r="BR22"/>
  <c r="AZ22"/>
  <c r="CJ21"/>
  <c r="AZ21"/>
  <c r="CJ20"/>
  <c r="BR20"/>
  <c r="AZ20"/>
  <c r="CJ19"/>
  <c r="BR19"/>
  <c r="AZ19"/>
  <c r="CJ18"/>
  <c r="BR18"/>
  <c r="AZ18"/>
  <c r="CJ17"/>
  <c r="BR17"/>
  <c r="AZ17"/>
  <c r="CJ16"/>
  <c r="BR16"/>
  <c r="AZ16"/>
  <c r="CJ15"/>
  <c r="BR15"/>
  <c r="AZ15"/>
  <c r="CJ14"/>
  <c r="BR14"/>
  <c r="AZ14"/>
  <c r="CJ13"/>
  <c r="BR13"/>
  <c r="AZ13"/>
  <c r="CL24"/>
  <c r="BT24"/>
  <c r="BB24"/>
  <c r="CL23"/>
  <c r="BB23"/>
  <c r="CL22"/>
  <c r="BT22"/>
  <c r="BB22"/>
  <c r="CL21"/>
  <c r="BT21"/>
  <c r="BB21"/>
  <c r="CL20"/>
  <c r="BT20"/>
  <c r="BB20"/>
  <c r="CL19"/>
  <c r="BB19"/>
  <c r="CL18"/>
  <c r="BT18"/>
  <c r="BB18"/>
  <c r="CL17"/>
  <c r="BT17"/>
  <c r="BB17"/>
  <c r="CL16"/>
  <c r="BT16"/>
  <c r="BB16"/>
  <c r="CL15"/>
  <c r="BT15"/>
  <c r="BB15"/>
  <c r="CL14"/>
  <c r="BT14"/>
  <c r="BB14"/>
  <c r="CL13"/>
  <c r="BT13"/>
  <c r="BB13"/>
  <c r="CN24"/>
  <c r="BV24"/>
  <c r="BD24"/>
  <c r="CN23"/>
  <c r="BV23"/>
  <c r="BD23"/>
  <c r="CN22"/>
  <c r="BV22"/>
  <c r="BD22"/>
  <c r="CN21"/>
  <c r="BV21"/>
  <c r="BD21"/>
  <c r="CN20"/>
  <c r="BV20"/>
  <c r="BD20"/>
  <c r="CN19"/>
  <c r="BV19"/>
  <c r="BD19"/>
  <c r="CN18"/>
  <c r="BV18"/>
  <c r="BD18"/>
  <c r="CN17"/>
  <c r="BV17"/>
  <c r="BD17"/>
  <c r="CN16"/>
  <c r="BV16"/>
  <c r="BD16"/>
  <c r="CN15"/>
  <c r="BV15"/>
  <c r="BD15"/>
  <c r="CN14"/>
  <c r="BV14"/>
  <c r="BD14"/>
  <c r="CN13"/>
  <c r="BV13"/>
  <c r="BD13"/>
  <c r="CP24"/>
  <c r="BX24"/>
  <c r="BF24"/>
  <c r="CP23"/>
  <c r="BX23"/>
  <c r="BF23"/>
  <c r="CP22"/>
  <c r="BX22"/>
  <c r="BF22"/>
  <c r="CP21"/>
  <c r="BX21"/>
  <c r="BF21"/>
  <c r="CP20"/>
  <c r="BX20"/>
  <c r="BF20"/>
  <c r="CP19"/>
  <c r="BX19"/>
  <c r="BF19"/>
  <c r="CP18"/>
  <c r="BX18"/>
  <c r="BF18"/>
  <c r="CP17"/>
  <c r="BX17"/>
  <c r="BF17"/>
  <c r="CP16"/>
  <c r="BX16"/>
  <c r="BF16"/>
  <c r="CP15"/>
  <c r="BX15"/>
  <c r="BF15"/>
  <c r="CP14"/>
  <c r="BX14"/>
  <c r="BF14"/>
  <c r="CP13"/>
  <c r="BX13"/>
  <c r="BF13"/>
  <c r="CR24"/>
  <c r="BZ24"/>
  <c r="BH24"/>
  <c r="CR23"/>
  <c r="BZ23"/>
  <c r="BH23"/>
  <c r="CR22"/>
  <c r="BZ22"/>
  <c r="BH22"/>
  <c r="CR21"/>
  <c r="BZ21"/>
  <c r="BH21"/>
  <c r="CR20"/>
  <c r="BZ20"/>
  <c r="BH20"/>
  <c r="CR19"/>
  <c r="BZ19"/>
  <c r="BH19"/>
  <c r="CR18"/>
  <c r="BZ18"/>
  <c r="BH18"/>
  <c r="CR17"/>
  <c r="BZ17"/>
  <c r="BH17"/>
  <c r="CR16"/>
  <c r="BZ16"/>
  <c r="BH16"/>
  <c r="CR15"/>
  <c r="BZ15"/>
  <c r="BH15"/>
  <c r="CR14"/>
  <c r="BZ14"/>
  <c r="BH14"/>
  <c r="CR13"/>
  <c r="BZ13"/>
  <c r="BH13"/>
  <c r="CT24"/>
  <c r="CB24"/>
  <c r="BJ24"/>
  <c r="CT23"/>
  <c r="CB23"/>
  <c r="BJ23"/>
  <c r="CT22"/>
  <c r="CB22"/>
  <c r="BJ22"/>
  <c r="CT21"/>
  <c r="CB21"/>
  <c r="BJ21"/>
  <c r="CT20"/>
  <c r="CB20"/>
  <c r="BJ20"/>
  <c r="CT19"/>
  <c r="CB19"/>
  <c r="BJ19"/>
  <c r="CT18"/>
  <c r="CB18"/>
  <c r="BJ18"/>
  <c r="CT17"/>
  <c r="CB17"/>
  <c r="BJ17"/>
  <c r="CT16"/>
  <c r="CB16"/>
  <c r="BJ16"/>
  <c r="CT15"/>
  <c r="CB15"/>
  <c r="BJ15"/>
  <c r="CT14"/>
  <c r="CB14"/>
  <c r="BJ14"/>
  <c r="CT13"/>
  <c r="CB13"/>
  <c r="BJ13"/>
  <c r="CV24"/>
  <c r="CD24"/>
  <c r="BL24"/>
  <c r="CV23"/>
  <c r="CD23"/>
  <c r="BL23"/>
  <c r="CD22"/>
  <c r="BL22"/>
  <c r="CV21"/>
  <c r="CD21"/>
  <c r="BL21"/>
  <c r="CV20"/>
  <c r="CD20"/>
  <c r="BL20"/>
  <c r="CV19"/>
  <c r="CD19"/>
  <c r="BL19"/>
  <c r="CD18"/>
  <c r="BL18"/>
  <c r="CV17"/>
  <c r="CD17"/>
  <c r="BL17"/>
  <c r="CV16"/>
  <c r="CD16"/>
  <c r="BL16"/>
  <c r="CV15"/>
  <c r="CD15"/>
  <c r="BL15"/>
  <c r="CV14"/>
  <c r="CD14"/>
  <c r="BL14"/>
  <c r="CV13"/>
  <c r="CD13"/>
  <c r="BL13"/>
  <c r="CX24"/>
  <c r="CF24"/>
  <c r="BN24"/>
  <c r="CX23"/>
  <c r="CF23"/>
  <c r="BN23"/>
  <c r="CX22"/>
  <c r="CF22"/>
  <c r="BN22"/>
  <c r="CX21"/>
  <c r="CF21"/>
  <c r="BN21"/>
  <c r="CX20"/>
  <c r="CF20"/>
  <c r="BN20"/>
  <c r="CX19"/>
  <c r="CF19"/>
  <c r="BN19"/>
  <c r="CX18"/>
  <c r="CF18"/>
  <c r="BN18"/>
  <c r="CX17"/>
  <c r="CF17"/>
  <c r="BN17"/>
  <c r="CX16"/>
  <c r="CF16"/>
  <c r="BN16"/>
  <c r="CX15"/>
  <c r="CF15"/>
  <c r="BN15"/>
  <c r="CX14"/>
  <c r="CF14"/>
  <c r="BN14"/>
  <c r="CX13"/>
  <c r="CF13"/>
  <c r="BN13"/>
  <c r="CZ24"/>
  <c r="CH24"/>
  <c r="BP24"/>
  <c r="CZ23"/>
  <c r="CH23"/>
  <c r="BP23"/>
  <c r="CH22"/>
  <c r="BP22"/>
  <c r="CZ21"/>
  <c r="CH21"/>
  <c r="BP21"/>
  <c r="CZ20"/>
  <c r="CH20"/>
  <c r="BP20"/>
  <c r="CZ19"/>
  <c r="CH19"/>
  <c r="BP19"/>
  <c r="CH18"/>
  <c r="BP18"/>
  <c r="CZ17"/>
  <c r="CH17"/>
  <c r="BP17"/>
  <c r="CZ16"/>
  <c r="CH16"/>
  <c r="BP16"/>
  <c r="CZ15"/>
  <c r="CH15"/>
  <c r="BP15"/>
  <c r="CZ14"/>
  <c r="CH14"/>
  <c r="BP14"/>
  <c r="CZ13"/>
  <c r="CH13"/>
  <c r="BP13"/>
  <c r="Y4"/>
  <c r="AT6"/>
  <c r="AV6"/>
  <c r="AZ6"/>
  <c r="BB6"/>
  <c r="BD6"/>
  <c r="BF6"/>
  <c r="BH6"/>
  <c r="BJ6"/>
  <c r="BL6"/>
  <c r="BN6"/>
  <c r="BP6"/>
  <c r="BR6"/>
  <c r="BT6"/>
  <c r="BV6"/>
  <c r="BX6"/>
  <c r="BZ6"/>
  <c r="CB6"/>
  <c r="CD6"/>
  <c r="CF6"/>
  <c r="CH6"/>
  <c r="CJ6"/>
  <c r="CL6"/>
  <c r="CN6"/>
  <c r="CP6"/>
  <c r="CR6"/>
  <c r="CT6"/>
  <c r="CV6"/>
  <c r="CX6"/>
  <c r="CZ6"/>
  <c r="AT7"/>
  <c r="AV7"/>
  <c r="AZ7"/>
  <c r="BB7"/>
  <c r="BD7"/>
  <c r="BF7"/>
  <c r="BH7"/>
  <c r="BJ7"/>
  <c r="BL7"/>
  <c r="BN7"/>
  <c r="BP7"/>
  <c r="BR7"/>
  <c r="BT7"/>
  <c r="BV7"/>
  <c r="BX7"/>
  <c r="BZ7"/>
  <c r="CB7"/>
  <c r="CD7"/>
  <c r="CF7"/>
  <c r="CH7"/>
  <c r="CJ7"/>
  <c r="CL7"/>
  <c r="CN7"/>
  <c r="CP7"/>
  <c r="CR7"/>
  <c r="CT7"/>
  <c r="CV7"/>
  <c r="CX7"/>
  <c r="CZ7"/>
  <c r="AT8"/>
  <c r="AV8"/>
  <c r="AZ8"/>
  <c r="BB8"/>
  <c r="BD8"/>
  <c r="BF8"/>
  <c r="BH8"/>
  <c r="BJ8"/>
  <c r="BL8"/>
  <c r="BN8"/>
  <c r="BP8"/>
  <c r="BR8"/>
  <c r="BT8"/>
  <c r="BV8"/>
  <c r="BX8"/>
  <c r="BZ8"/>
  <c r="CB8"/>
  <c r="CD8"/>
  <c r="CF8"/>
  <c r="CH8"/>
  <c r="CJ8"/>
  <c r="CL8"/>
  <c r="CN8"/>
  <c r="CP8"/>
  <c r="CR8"/>
  <c r="CT8"/>
  <c r="CV8"/>
  <c r="CX8"/>
  <c r="CZ8"/>
  <c r="AT9"/>
  <c r="AV9"/>
  <c r="AZ9"/>
  <c r="BB9"/>
  <c r="BD9"/>
  <c r="BF9"/>
  <c r="BH9"/>
  <c r="BJ9"/>
  <c r="BL9"/>
  <c r="BN9"/>
  <c r="BP9"/>
  <c r="BR9"/>
  <c r="BT9"/>
  <c r="BV9"/>
  <c r="BX9"/>
  <c r="BZ9"/>
  <c r="CB9"/>
  <c r="CD9"/>
  <c r="CF9"/>
  <c r="CH9"/>
  <c r="CJ9"/>
  <c r="CL9"/>
  <c r="CN9"/>
  <c r="CP9"/>
  <c r="CR9"/>
  <c r="CT9"/>
  <c r="CV9"/>
  <c r="CX9"/>
  <c r="CZ9"/>
  <c r="AT10"/>
  <c r="AV10"/>
  <c r="AZ10"/>
  <c r="BB10"/>
  <c r="BD10"/>
  <c r="BF10"/>
  <c r="BH10"/>
  <c r="BJ10"/>
  <c r="BL10"/>
  <c r="BN10"/>
  <c r="BP10"/>
  <c r="BR10"/>
  <c r="BT10"/>
  <c r="BV10"/>
  <c r="BX10"/>
  <c r="BZ10"/>
  <c r="CB10"/>
  <c r="CD10"/>
  <c r="CF10"/>
  <c r="CH10"/>
  <c r="CJ10"/>
  <c r="CL10"/>
  <c r="CN10"/>
  <c r="CP10"/>
  <c r="CR10"/>
  <c r="CT10"/>
  <c r="CV10"/>
  <c r="CX10"/>
  <c r="CZ10"/>
  <c r="AT11"/>
  <c r="AV11"/>
  <c r="AZ11"/>
  <c r="BB11"/>
  <c r="BD11"/>
  <c r="BF11"/>
  <c r="BH11"/>
  <c r="BJ11"/>
  <c r="BL11"/>
  <c r="BN11"/>
  <c r="BP11"/>
  <c r="BR11"/>
  <c r="BT11"/>
  <c r="BV11"/>
  <c r="BX11"/>
  <c r="BZ11"/>
  <c r="CB11"/>
  <c r="CD11"/>
  <c r="CF11"/>
  <c r="CH11"/>
  <c r="CJ11"/>
  <c r="CL11"/>
  <c r="CN11"/>
  <c r="CP11"/>
  <c r="CR11"/>
  <c r="CT11"/>
  <c r="CV11"/>
  <c r="CX11"/>
  <c r="CZ11"/>
  <c r="AT12"/>
  <c r="AV12"/>
  <c r="AZ12"/>
  <c r="BB12"/>
  <c r="BD12"/>
  <c r="BF12"/>
  <c r="BH12"/>
  <c r="BJ12"/>
  <c r="BL12"/>
  <c r="BN12"/>
  <c r="BP12"/>
  <c r="BR12"/>
  <c r="BT12"/>
  <c r="BV12"/>
  <c r="BX12"/>
  <c r="BZ12"/>
  <c r="CB12"/>
  <c r="CD12"/>
  <c r="CF12"/>
  <c r="CH12"/>
  <c r="CJ12"/>
  <c r="CL12"/>
  <c r="CN12"/>
  <c r="CP12"/>
  <c r="CR12"/>
  <c r="CT12"/>
  <c r="CV12"/>
  <c r="CX12"/>
  <c r="CZ12"/>
  <c r="AT13"/>
  <c r="AV13"/>
  <c r="AX13"/>
  <c r="AT14"/>
  <c r="AV14"/>
  <c r="AX14"/>
  <c r="AT15"/>
  <c r="AV15"/>
  <c r="AX15"/>
  <c r="AT16"/>
  <c r="AV16"/>
  <c r="AX16"/>
  <c r="AT18"/>
  <c r="AV19"/>
  <c r="AX20"/>
  <c r="AS13"/>
  <c r="AU13"/>
  <c r="AS14"/>
  <c r="AU14"/>
  <c r="AS15"/>
  <c r="AU15"/>
  <c r="AS16"/>
  <c r="AU16"/>
  <c r="AU18"/>
  <c r="AU20"/>
  <c r="AU21"/>
  <c r="AS22"/>
  <c r="AU22"/>
  <c r="AW23"/>
  <c r="AX23"/>
  <c r="AV23"/>
  <c r="AT23"/>
  <c r="AV21"/>
  <c r="AT22"/>
  <c r="AV22"/>
  <c r="AS23"/>
  <c r="AT24"/>
  <c r="AV24"/>
  <c r="AX24"/>
  <c r="AS24"/>
  <c r="AU24"/>
  <c r="DB195" i="1"/>
  <c r="Z192"/>
  <c r="Y15" i="6" s="1"/>
  <c r="DB194" i="1"/>
  <c r="DA29"/>
  <c r="DC29"/>
  <c r="DA30"/>
  <c r="DC30"/>
  <c r="DA31"/>
  <c r="DC31"/>
  <c r="DA32"/>
  <c r="DC32"/>
  <c r="DA40"/>
  <c r="DC40"/>
  <c r="DA41"/>
  <c r="DC41"/>
  <c r="DA42"/>
  <c r="DC42"/>
  <c r="DA43"/>
  <c r="DC43"/>
  <c r="DA51"/>
  <c r="DC51"/>
  <c r="DA52"/>
  <c r="DC52"/>
  <c r="DA53"/>
  <c r="DC53"/>
  <c r="DA54"/>
  <c r="DC54"/>
  <c r="DA62"/>
  <c r="DC62"/>
  <c r="DA63"/>
  <c r="DC63"/>
  <c r="DA64"/>
  <c r="DC64"/>
  <c r="DA65"/>
  <c r="DC65"/>
  <c r="DA73"/>
  <c r="DC73"/>
  <c r="DA74"/>
  <c r="DC74"/>
  <c r="DA75"/>
  <c r="DC75"/>
  <c r="DA76"/>
  <c r="DC76"/>
  <c r="DA84"/>
  <c r="DC84"/>
  <c r="DA85"/>
  <c r="DC85"/>
  <c r="DA86"/>
  <c r="DC86"/>
  <c r="DA87"/>
  <c r="DC87"/>
  <c r="DA95"/>
  <c r="DC95"/>
  <c r="DA96"/>
  <c r="DC96"/>
  <c r="DA97"/>
  <c r="DC97"/>
  <c r="DA98"/>
  <c r="DC98"/>
  <c r="DA106"/>
  <c r="DC106"/>
  <c r="DA107"/>
  <c r="DC107"/>
  <c r="DA108"/>
  <c r="DC108"/>
  <c r="AT29"/>
  <c r="AV29"/>
  <c r="AX29"/>
  <c r="AT30"/>
  <c r="AV30"/>
  <c r="AX30"/>
  <c r="AT31"/>
  <c r="AV31"/>
  <c r="AX31"/>
  <c r="AT32"/>
  <c r="AV32"/>
  <c r="AX32"/>
  <c r="AT40"/>
  <c r="AV40"/>
  <c r="AX40"/>
  <c r="AT41"/>
  <c r="AV41"/>
  <c r="AX41"/>
  <c r="AT42"/>
  <c r="AV42"/>
  <c r="AX42"/>
  <c r="AT43"/>
  <c r="AV43"/>
  <c r="AX43"/>
  <c r="AT51"/>
  <c r="AV51"/>
  <c r="AX51"/>
  <c r="AT52"/>
  <c r="AV52"/>
  <c r="AX52"/>
  <c r="AT53"/>
  <c r="AV53"/>
  <c r="AX53"/>
  <c r="AT54"/>
  <c r="AV54"/>
  <c r="AX54"/>
  <c r="AT62"/>
  <c r="AV62"/>
  <c r="AX62"/>
  <c r="AT63"/>
  <c r="AV63"/>
  <c r="AX63"/>
  <c r="AT64"/>
  <c r="AV64"/>
  <c r="AX64"/>
  <c r="AT65"/>
  <c r="AV65"/>
  <c r="AX65"/>
  <c r="AT73"/>
  <c r="AV73"/>
  <c r="AX73"/>
  <c r="AT74"/>
  <c r="AV74"/>
  <c r="AX74"/>
  <c r="AT75"/>
  <c r="AV75"/>
  <c r="AX75"/>
  <c r="AT76"/>
  <c r="AV76"/>
  <c r="AX76"/>
  <c r="AT84"/>
  <c r="AV84"/>
  <c r="AX84"/>
  <c r="AT85"/>
  <c r="AV85"/>
  <c r="AX85"/>
  <c r="AT86"/>
  <c r="AV86"/>
  <c r="AX86"/>
  <c r="AT87"/>
  <c r="AV87"/>
  <c r="AX87"/>
  <c r="AT95"/>
  <c r="AV95"/>
  <c r="AX95"/>
  <c r="AT96"/>
  <c r="AV96"/>
  <c r="AX96"/>
  <c r="AT97"/>
  <c r="AV97"/>
  <c r="AX97"/>
  <c r="AT98"/>
  <c r="AV98"/>
  <c r="AX98"/>
  <c r="AT106"/>
  <c r="AV106"/>
  <c r="AX106"/>
  <c r="AT107"/>
  <c r="AV107"/>
  <c r="AX107"/>
  <c r="AT108"/>
  <c r="AV108"/>
  <c r="AX108"/>
  <c r="AT109"/>
  <c r="AV109"/>
  <c r="AX109"/>
  <c r="AS29"/>
  <c r="AU29"/>
  <c r="AW29"/>
  <c r="AS30"/>
  <c r="AU30"/>
  <c r="AW30"/>
  <c r="AS31"/>
  <c r="AU31"/>
  <c r="AW31"/>
  <c r="AS32"/>
  <c r="AU32"/>
  <c r="AW32"/>
  <c r="AS40"/>
  <c r="AU40"/>
  <c r="AW40"/>
  <c r="AS41"/>
  <c r="AU41"/>
  <c r="AW41"/>
  <c r="AS42"/>
  <c r="AU42"/>
  <c r="AW42"/>
  <c r="AS43"/>
  <c r="AU43"/>
  <c r="AW43"/>
  <c r="AS51"/>
  <c r="AU51"/>
  <c r="AW51"/>
  <c r="AS52"/>
  <c r="AU52"/>
  <c r="AW52"/>
  <c r="AS53"/>
  <c r="AU53"/>
  <c r="AW53"/>
  <c r="AS54"/>
  <c r="AU54"/>
  <c r="AW54"/>
  <c r="AS62"/>
  <c r="AU62"/>
  <c r="AW62"/>
  <c r="AS63"/>
  <c r="AU63"/>
  <c r="AW63"/>
  <c r="AS64"/>
  <c r="AU64"/>
  <c r="AW64"/>
  <c r="AS65"/>
  <c r="AU65"/>
  <c r="AW65"/>
  <c r="AS73"/>
  <c r="AU73"/>
  <c r="AW73"/>
  <c r="AS74"/>
  <c r="AU74"/>
  <c r="AW74"/>
  <c r="AS75"/>
  <c r="AU75"/>
  <c r="AW75"/>
  <c r="AS76"/>
  <c r="AU76"/>
  <c r="AW76"/>
  <c r="AS84"/>
  <c r="AU84"/>
  <c r="AW84"/>
  <c r="AS85"/>
  <c r="AU85"/>
  <c r="AW85"/>
  <c r="AS86"/>
  <c r="AU86"/>
  <c r="AW86"/>
  <c r="AS87"/>
  <c r="AU87"/>
  <c r="AW87"/>
  <c r="AS95"/>
  <c r="AU95"/>
  <c r="AW95"/>
  <c r="AS96"/>
  <c r="AU96"/>
  <c r="AW96"/>
  <c r="AS97"/>
  <c r="AU97"/>
  <c r="AW97"/>
  <c r="AS98"/>
  <c r="AU98"/>
  <c r="AW98"/>
  <c r="AS106"/>
  <c r="AU106"/>
  <c r="AW106"/>
  <c r="AS107"/>
  <c r="AU107"/>
  <c r="AW107"/>
  <c r="AS108"/>
  <c r="AU108"/>
  <c r="AW108"/>
  <c r="AS109"/>
  <c r="AU109"/>
  <c r="AW109"/>
  <c r="DA109"/>
  <c r="DC109"/>
  <c r="DA117"/>
  <c r="DC117"/>
  <c r="DA118"/>
  <c r="DC118"/>
  <c r="DA119"/>
  <c r="DC119"/>
  <c r="DA120"/>
  <c r="DC120"/>
  <c r="DA128"/>
  <c r="DC128"/>
  <c r="DA129"/>
  <c r="DC129"/>
  <c r="DA130"/>
  <c r="DC130"/>
  <c r="DA131"/>
  <c r="DC131"/>
  <c r="DA139"/>
  <c r="DC139"/>
  <c r="DA140"/>
  <c r="DC140"/>
  <c r="DA141"/>
  <c r="DC141"/>
  <c r="DA142"/>
  <c r="DC142"/>
  <c r="DA150"/>
  <c r="DC150"/>
  <c r="DA151"/>
  <c r="DC151"/>
  <c r="DA152"/>
  <c r="DC152"/>
  <c r="DA153"/>
  <c r="DC153"/>
  <c r="DA161"/>
  <c r="DC161"/>
  <c r="DA162"/>
  <c r="DC162"/>
  <c r="DA163"/>
  <c r="DC163"/>
  <c r="DA164"/>
  <c r="DC164"/>
  <c r="DA172"/>
  <c r="DC172"/>
  <c r="DA173"/>
  <c r="DC173"/>
  <c r="DA174"/>
  <c r="DC174"/>
  <c r="DA175"/>
  <c r="DC175"/>
  <c r="DA183"/>
  <c r="DC183"/>
  <c r="DA184"/>
  <c r="DC184"/>
  <c r="DA185"/>
  <c r="DC185"/>
  <c r="DA186"/>
  <c r="DC186"/>
  <c r="DA194"/>
  <c r="DC194"/>
  <c r="DA195"/>
  <c r="DC195"/>
  <c r="DB196"/>
  <c r="AS117"/>
  <c r="AU117"/>
  <c r="AW117"/>
  <c r="BQ117"/>
  <c r="DB117" s="1"/>
  <c r="AS118"/>
  <c r="AU118"/>
  <c r="AW118"/>
  <c r="BQ118"/>
  <c r="DB118" s="1"/>
  <c r="AS119"/>
  <c r="AU119"/>
  <c r="AW119"/>
  <c r="BQ119"/>
  <c r="DB119" s="1"/>
  <c r="AS120"/>
  <c r="AU120"/>
  <c r="AW120"/>
  <c r="BQ120"/>
  <c r="DB120" s="1"/>
  <c r="AS128"/>
  <c r="AU128"/>
  <c r="AW128"/>
  <c r="BQ128"/>
  <c r="DB128" s="1"/>
  <c r="AS129"/>
  <c r="AU129"/>
  <c r="AW129"/>
  <c r="BQ129"/>
  <c r="DB129" s="1"/>
  <c r="AS130"/>
  <c r="AU130"/>
  <c r="AW130"/>
  <c r="BQ130"/>
  <c r="DB130" s="1"/>
  <c r="AS131"/>
  <c r="AU131"/>
  <c r="AW131"/>
  <c r="BQ131"/>
  <c r="DB131" s="1"/>
  <c r="AS139"/>
  <c r="AU139"/>
  <c r="AW139"/>
  <c r="BQ139"/>
  <c r="DB139" s="1"/>
  <c r="AS140"/>
  <c r="AU140"/>
  <c r="AW140"/>
  <c r="BQ140"/>
  <c r="DB140" s="1"/>
  <c r="AS141"/>
  <c r="AU141"/>
  <c r="AW141"/>
  <c r="BQ141"/>
  <c r="DB141" s="1"/>
  <c r="AS142"/>
  <c r="AU142"/>
  <c r="AW142"/>
  <c r="BQ142"/>
  <c r="DB142" s="1"/>
  <c r="AS150"/>
  <c r="AU150"/>
  <c r="AW150"/>
  <c r="BQ150"/>
  <c r="DB150" s="1"/>
  <c r="AS151"/>
  <c r="AU151"/>
  <c r="AW151"/>
  <c r="BQ151"/>
  <c r="DB151" s="1"/>
  <c r="AS152"/>
  <c r="AU152"/>
  <c r="AW152"/>
  <c r="BQ152"/>
  <c r="DB152" s="1"/>
  <c r="AS153"/>
  <c r="AU153"/>
  <c r="AW153"/>
  <c r="BQ153"/>
  <c r="DB153" s="1"/>
  <c r="AS161"/>
  <c r="AU161"/>
  <c r="AW161"/>
  <c r="BQ161"/>
  <c r="DB161" s="1"/>
  <c r="AS162"/>
  <c r="AU162"/>
  <c r="AW162"/>
  <c r="BQ162"/>
  <c r="DB162" s="1"/>
  <c r="AS163"/>
  <c r="AU163"/>
  <c r="AW163"/>
  <c r="BQ163"/>
  <c r="DB163" s="1"/>
  <c r="AS164"/>
  <c r="AU164"/>
  <c r="AW164"/>
  <c r="BQ164"/>
  <c r="DB164" s="1"/>
  <c r="AS172"/>
  <c r="AU172"/>
  <c r="AW172"/>
  <c r="BQ172"/>
  <c r="DB172" s="1"/>
  <c r="AS173"/>
  <c r="AU173"/>
  <c r="AW173"/>
  <c r="BQ173"/>
  <c r="DB173" s="1"/>
  <c r="AS174"/>
  <c r="AU174"/>
  <c r="AW174"/>
  <c r="BQ174"/>
  <c r="DB174" s="1"/>
  <c r="AS175"/>
  <c r="AU175"/>
  <c r="AW175"/>
  <c r="AS183"/>
  <c r="AU183"/>
  <c r="AW183"/>
  <c r="AS184"/>
  <c r="AU184"/>
  <c r="AW184"/>
  <c r="AS185"/>
  <c r="AU185"/>
  <c r="AW185"/>
  <c r="AS186"/>
  <c r="AU186"/>
  <c r="AW186"/>
  <c r="AS194"/>
  <c r="AU194"/>
  <c r="AW194"/>
  <c r="AS195"/>
  <c r="AU195"/>
  <c r="AW195"/>
  <c r="AS196"/>
  <c r="AU196"/>
  <c r="AW196"/>
  <c r="DA196"/>
  <c r="DC196"/>
  <c r="AT197"/>
  <c r="AX197"/>
  <c r="BR197"/>
  <c r="DB197" s="1"/>
  <c r="AT117"/>
  <c r="AV117"/>
  <c r="AT118"/>
  <c r="AV118"/>
  <c r="AT119"/>
  <c r="AV119"/>
  <c r="AT120"/>
  <c r="AV120"/>
  <c r="AT128"/>
  <c r="AV128"/>
  <c r="AT129"/>
  <c r="AV129"/>
  <c r="AT130"/>
  <c r="AV130"/>
  <c r="AT131"/>
  <c r="AV131"/>
  <c r="AT139"/>
  <c r="AV139"/>
  <c r="AT140"/>
  <c r="AV140"/>
  <c r="AT141"/>
  <c r="AV141"/>
  <c r="AT142"/>
  <c r="AV142"/>
  <c r="AT150"/>
  <c r="AV150"/>
  <c r="AT151"/>
  <c r="AV151"/>
  <c r="AT152"/>
  <c r="AV152"/>
  <c r="AT153"/>
  <c r="AV153"/>
  <c r="AT161"/>
  <c r="AV161"/>
  <c r="AT162"/>
  <c r="AV162"/>
  <c r="AT163"/>
  <c r="AV163"/>
  <c r="AT164"/>
  <c r="AV164"/>
  <c r="AT172"/>
  <c r="AV172"/>
  <c r="AT173"/>
  <c r="AV173"/>
  <c r="AT174"/>
  <c r="AV174"/>
  <c r="AT175"/>
  <c r="AV175"/>
  <c r="AX175"/>
  <c r="AX176" s="1"/>
  <c r="AT183"/>
  <c r="AV183"/>
  <c r="AX183"/>
  <c r="AT184"/>
  <c r="AV184"/>
  <c r="AX184"/>
  <c r="AT185"/>
  <c r="AV185"/>
  <c r="AX185"/>
  <c r="AT186"/>
  <c r="AV186"/>
  <c r="AX186"/>
  <c r="AT194"/>
  <c r="AV194"/>
  <c r="AX194"/>
  <c r="AT195"/>
  <c r="AV195"/>
  <c r="AX195"/>
  <c r="AT196"/>
  <c r="AV196"/>
  <c r="AX196"/>
  <c r="DA197"/>
  <c r="DC197"/>
  <c r="DA205"/>
  <c r="DC205"/>
  <c r="DA206"/>
  <c r="DC206"/>
  <c r="DA207"/>
  <c r="DC207"/>
  <c r="DA208"/>
  <c r="DC208"/>
  <c r="DA216"/>
  <c r="DC216"/>
  <c r="DA217"/>
  <c r="DC217"/>
  <c r="DA218"/>
  <c r="DC218"/>
  <c r="DA219"/>
  <c r="DC219"/>
  <c r="DA227"/>
  <c r="DC227"/>
  <c r="DA228"/>
  <c r="DC228"/>
  <c r="DA229"/>
  <c r="DC229"/>
  <c r="DA230"/>
  <c r="DC230"/>
  <c r="DA238"/>
  <c r="DC238"/>
  <c r="DA239"/>
  <c r="DC239"/>
  <c r="DA240"/>
  <c r="DC240"/>
  <c r="AS197"/>
  <c r="AU197"/>
  <c r="AW197"/>
  <c r="AS205"/>
  <c r="AU205"/>
  <c r="AW205"/>
  <c r="AS206"/>
  <c r="AU206"/>
  <c r="AW206"/>
  <c r="AS207"/>
  <c r="AU207"/>
  <c r="AW207"/>
  <c r="AS208"/>
  <c r="AU208"/>
  <c r="AW208"/>
  <c r="AS216"/>
  <c r="AU216"/>
  <c r="AW216"/>
  <c r="AS217"/>
  <c r="AU217"/>
  <c r="AW217"/>
  <c r="AS218"/>
  <c r="AU218"/>
  <c r="AW218"/>
  <c r="AS219"/>
  <c r="AU219"/>
  <c r="AW219"/>
  <c r="AS227"/>
  <c r="AU227"/>
  <c r="AW227"/>
  <c r="AS228"/>
  <c r="AU228"/>
  <c r="AW228"/>
  <c r="AS229"/>
  <c r="AU229"/>
  <c r="AW229"/>
  <c r="AS230"/>
  <c r="AU230"/>
  <c r="AW230"/>
  <c r="AS238"/>
  <c r="AU238"/>
  <c r="AW238"/>
  <c r="AS239"/>
  <c r="AU239"/>
  <c r="AW239"/>
  <c r="AS240"/>
  <c r="AU240"/>
  <c r="AW240"/>
  <c r="AS241"/>
  <c r="AU241"/>
  <c r="AW241"/>
  <c r="DA241"/>
  <c r="AT205"/>
  <c r="AV205"/>
  <c r="AX205"/>
  <c r="AT206"/>
  <c r="AV206"/>
  <c r="AX206"/>
  <c r="AT207"/>
  <c r="AV207"/>
  <c r="AX207"/>
  <c r="AT208"/>
  <c r="AV208"/>
  <c r="AX208"/>
  <c r="AT216"/>
  <c r="AV216"/>
  <c r="AX216"/>
  <c r="AT217"/>
  <c r="AV217"/>
  <c r="AX217"/>
  <c r="AT218"/>
  <c r="AV218"/>
  <c r="AX218"/>
  <c r="AT219"/>
  <c r="AV219"/>
  <c r="AX219"/>
  <c r="AT227"/>
  <c r="AV227"/>
  <c r="AX227"/>
  <c r="AT228"/>
  <c r="AV228"/>
  <c r="AX228"/>
  <c r="AT229"/>
  <c r="AV229"/>
  <c r="AX229"/>
  <c r="AT230"/>
  <c r="AV230"/>
  <c r="AX230"/>
  <c r="AT238"/>
  <c r="AV238"/>
  <c r="AX238"/>
  <c r="AT239"/>
  <c r="AV239"/>
  <c r="AX239"/>
  <c r="AT240"/>
  <c r="AV240"/>
  <c r="AX240"/>
  <c r="AT241"/>
  <c r="AV241"/>
  <c r="AX241"/>
  <c r="DC241"/>
  <c r="DA249"/>
  <c r="DC249"/>
  <c r="DA250"/>
  <c r="DC250"/>
  <c r="DA251"/>
  <c r="DC251"/>
  <c r="DA252"/>
  <c r="DC252"/>
  <c r="DA260"/>
  <c r="DC260"/>
  <c r="DA261"/>
  <c r="DC261"/>
  <c r="DA262"/>
  <c r="DC262"/>
  <c r="DA263"/>
  <c r="DC263"/>
  <c r="DA271"/>
  <c r="DC271"/>
  <c r="DA272"/>
  <c r="DC272"/>
  <c r="DA273"/>
  <c r="DC273"/>
  <c r="DA274"/>
  <c r="DC274"/>
  <c r="DA282"/>
  <c r="DC282"/>
  <c r="DA283"/>
  <c r="DC283"/>
  <c r="DA284"/>
  <c r="DC284"/>
  <c r="DA285"/>
  <c r="DC285"/>
  <c r="AS249"/>
  <c r="AU249"/>
  <c r="AW249"/>
  <c r="BQ249"/>
  <c r="DB249" s="1"/>
  <c r="AS250"/>
  <c r="AU250"/>
  <c r="AW250"/>
  <c r="BQ250"/>
  <c r="DB250" s="1"/>
  <c r="AS251"/>
  <c r="AU251"/>
  <c r="AW251"/>
  <c r="BQ251"/>
  <c r="DB251" s="1"/>
  <c r="AS252"/>
  <c r="AU252"/>
  <c r="AW252"/>
  <c r="BQ252"/>
  <c r="DB252" s="1"/>
  <c r="AS260"/>
  <c r="AU260"/>
  <c r="AW260"/>
  <c r="BQ260"/>
  <c r="DB260" s="1"/>
  <c r="AS261"/>
  <c r="AU261"/>
  <c r="AW261"/>
  <c r="BQ261"/>
  <c r="DB261" s="1"/>
  <c r="AS262"/>
  <c r="AU262"/>
  <c r="AW262"/>
  <c r="BQ262"/>
  <c r="DB262" s="1"/>
  <c r="AS263"/>
  <c r="AU263"/>
  <c r="AW263"/>
  <c r="BQ263"/>
  <c r="DB263" s="1"/>
  <c r="AS271"/>
  <c r="AU271"/>
  <c r="AW271"/>
  <c r="BQ271"/>
  <c r="DB271" s="1"/>
  <c r="AS272"/>
  <c r="AU272"/>
  <c r="AW272"/>
  <c r="BQ272"/>
  <c r="DB272" s="1"/>
  <c r="AS273"/>
  <c r="AU273"/>
  <c r="AW273"/>
  <c r="BQ273"/>
  <c r="DB273" s="1"/>
  <c r="AS274"/>
  <c r="AU274"/>
  <c r="AW274"/>
  <c r="BQ274"/>
  <c r="DB274" s="1"/>
  <c r="AS282"/>
  <c r="AU282"/>
  <c r="AW282"/>
  <c r="BQ282"/>
  <c r="DB282" s="1"/>
  <c r="AS283"/>
  <c r="AU283"/>
  <c r="AW283"/>
  <c r="BQ283"/>
  <c r="DB283" s="1"/>
  <c r="AS284"/>
  <c r="AU284"/>
  <c r="AW284"/>
  <c r="BQ284"/>
  <c r="DB284" s="1"/>
  <c r="AS285"/>
  <c r="AU285"/>
  <c r="AW285"/>
  <c r="BQ285"/>
  <c r="DB285" s="1"/>
  <c r="AT249"/>
  <c r="AV249"/>
  <c r="AT250"/>
  <c r="AV250"/>
  <c r="AT251"/>
  <c r="AV251"/>
  <c r="AT252"/>
  <c r="AV252"/>
  <c r="AT260"/>
  <c r="AV260"/>
  <c r="AT261"/>
  <c r="AV261"/>
  <c r="AT262"/>
  <c r="AV262"/>
  <c r="AT263"/>
  <c r="AV263"/>
  <c r="AT271"/>
  <c r="AV271"/>
  <c r="AT272"/>
  <c r="AV272"/>
  <c r="AT273"/>
  <c r="AV273"/>
  <c r="AT274"/>
  <c r="AV274"/>
  <c r="AT282"/>
  <c r="AV282"/>
  <c r="AT283"/>
  <c r="AV283"/>
  <c r="AT284"/>
  <c r="AV284"/>
  <c r="AT285"/>
  <c r="AV285"/>
  <c r="AX7"/>
  <c r="AX8"/>
  <c r="AX9"/>
  <c r="AX10"/>
  <c r="AX18"/>
  <c r="AX19"/>
  <c r="AX20"/>
  <c r="AX21"/>
  <c r="Y5"/>
  <c r="AS7"/>
  <c r="AU7"/>
  <c r="AY7"/>
  <c r="BA7"/>
  <c r="BC7"/>
  <c r="BE7"/>
  <c r="BG7"/>
  <c r="BI7"/>
  <c r="BK7"/>
  <c r="BM7"/>
  <c r="BO7"/>
  <c r="BQ7"/>
  <c r="BS7"/>
  <c r="BU7"/>
  <c r="BW7"/>
  <c r="BY7"/>
  <c r="CA7"/>
  <c r="CC7"/>
  <c r="CE7"/>
  <c r="CG7"/>
  <c r="CI7"/>
  <c r="CK7"/>
  <c r="CM7"/>
  <c r="CO7"/>
  <c r="CQ7"/>
  <c r="CS7"/>
  <c r="CU7"/>
  <c r="CW7"/>
  <c r="CY7"/>
  <c r="AS8"/>
  <c r="AU8"/>
  <c r="AY8"/>
  <c r="BA8"/>
  <c r="BC8"/>
  <c r="BE8"/>
  <c r="BG8"/>
  <c r="BI8"/>
  <c r="BK8"/>
  <c r="BM8"/>
  <c r="BO8"/>
  <c r="BQ8"/>
  <c r="BS8"/>
  <c r="BU8"/>
  <c r="BW8"/>
  <c r="BY8"/>
  <c r="CA8"/>
  <c r="CC8"/>
  <c r="CE8"/>
  <c r="CG8"/>
  <c r="CI8"/>
  <c r="CK8"/>
  <c r="CM8"/>
  <c r="CO8"/>
  <c r="CQ8"/>
  <c r="CS8"/>
  <c r="CU8"/>
  <c r="CW8"/>
  <c r="CY8"/>
  <c r="AS9"/>
  <c r="AU9"/>
  <c r="AY9"/>
  <c r="BA9"/>
  <c r="BC9"/>
  <c r="BE9"/>
  <c r="BG9"/>
  <c r="BI9"/>
  <c r="BK9"/>
  <c r="BM9"/>
  <c r="BO9"/>
  <c r="BQ9"/>
  <c r="BS9"/>
  <c r="BU9"/>
  <c r="BW9"/>
  <c r="BY9"/>
  <c r="CA9"/>
  <c r="CC9"/>
  <c r="CE9"/>
  <c r="CG9"/>
  <c r="CI9"/>
  <c r="CK9"/>
  <c r="CM9"/>
  <c r="CO9"/>
  <c r="CQ9"/>
  <c r="CS9"/>
  <c r="CU9"/>
  <c r="CW9"/>
  <c r="CY9"/>
  <c r="AS10"/>
  <c r="AU10"/>
  <c r="AY10"/>
  <c r="BA10"/>
  <c r="BC10"/>
  <c r="BE10"/>
  <c r="BG10"/>
  <c r="BI10"/>
  <c r="BK10"/>
  <c r="BM10"/>
  <c r="BO10"/>
  <c r="BQ10"/>
  <c r="BS10"/>
  <c r="BU10"/>
  <c r="BW10"/>
  <c r="BY10"/>
  <c r="CA10"/>
  <c r="CC10"/>
  <c r="CE10"/>
  <c r="CG10"/>
  <c r="CI10"/>
  <c r="CK10"/>
  <c r="CM10"/>
  <c r="CO10"/>
  <c r="CQ10"/>
  <c r="CS10"/>
  <c r="CU10"/>
  <c r="CW10"/>
  <c r="CY10"/>
  <c r="N15"/>
  <c r="X15"/>
  <c r="AS18"/>
  <c r="AU18"/>
  <c r="AY18"/>
  <c r="BA18"/>
  <c r="BC18"/>
  <c r="BE18"/>
  <c r="BG18"/>
  <c r="BI18"/>
  <c r="BK18"/>
  <c r="BM18"/>
  <c r="BO18"/>
  <c r="BQ18"/>
  <c r="BS18"/>
  <c r="BU18"/>
  <c r="BW18"/>
  <c r="BY18"/>
  <c r="CA18"/>
  <c r="CC18"/>
  <c r="CE18"/>
  <c r="CG18"/>
  <c r="CI18"/>
  <c r="CK18"/>
  <c r="CM18"/>
  <c r="CO18"/>
  <c r="CQ18"/>
  <c r="CS18"/>
  <c r="CU18"/>
  <c r="CW18"/>
  <c r="CY18"/>
  <c r="AS19"/>
  <c r="AU19"/>
  <c r="AY19"/>
  <c r="BA19"/>
  <c r="BC19"/>
  <c r="BE19"/>
  <c r="BG19"/>
  <c r="BI19"/>
  <c r="BK19"/>
  <c r="BM19"/>
  <c r="BO19"/>
  <c r="BQ19"/>
  <c r="BS19"/>
  <c r="BU19"/>
  <c r="BW19"/>
  <c r="BY19"/>
  <c r="CA19"/>
  <c r="CC19"/>
  <c r="CE19"/>
  <c r="CG19"/>
  <c r="CI19"/>
  <c r="CK19"/>
  <c r="CM19"/>
  <c r="CO19"/>
  <c r="CQ19"/>
  <c r="CS19"/>
  <c r="CU19"/>
  <c r="CW19"/>
  <c r="CY19"/>
  <c r="AS20"/>
  <c r="AU20"/>
  <c r="AY20"/>
  <c r="BA20"/>
  <c r="BC20"/>
  <c r="BE20"/>
  <c r="BG20"/>
  <c r="BI20"/>
  <c r="BK20"/>
  <c r="BM20"/>
  <c r="BO20"/>
  <c r="BQ20"/>
  <c r="BS20"/>
  <c r="BU20"/>
  <c r="BW20"/>
  <c r="BY20"/>
  <c r="CA20"/>
  <c r="CC20"/>
  <c r="CE20"/>
  <c r="CG20"/>
  <c r="CI20"/>
  <c r="CK20"/>
  <c r="CM20"/>
  <c r="CO20"/>
  <c r="CQ20"/>
  <c r="CS20"/>
  <c r="CU20"/>
  <c r="CW20"/>
  <c r="CY20"/>
  <c r="AS21"/>
  <c r="AU21"/>
  <c r="AY21"/>
  <c r="BA21"/>
  <c r="BC21"/>
  <c r="BE21"/>
  <c r="BG21"/>
  <c r="BI21"/>
  <c r="BK21"/>
  <c r="BM21"/>
  <c r="BO21"/>
  <c r="BQ21"/>
  <c r="BS21"/>
  <c r="BU21"/>
  <c r="BW21"/>
  <c r="BY21"/>
  <c r="CA21"/>
  <c r="CC21"/>
  <c r="CE21"/>
  <c r="CG21"/>
  <c r="CI21"/>
  <c r="CK21"/>
  <c r="CM21"/>
  <c r="CO21"/>
  <c r="CQ21"/>
  <c r="CS21"/>
  <c r="CU21"/>
  <c r="CW21"/>
  <c r="CY21"/>
  <c r="Y4"/>
  <c r="AT7"/>
  <c r="AV7"/>
  <c r="AZ7"/>
  <c r="BB7"/>
  <c r="BD7"/>
  <c r="BF7"/>
  <c r="BH7"/>
  <c r="BJ7"/>
  <c r="BL7"/>
  <c r="BN7"/>
  <c r="BP7"/>
  <c r="BR7"/>
  <c r="BT7"/>
  <c r="BV7"/>
  <c r="BX7"/>
  <c r="BZ7"/>
  <c r="CB7"/>
  <c r="CD7"/>
  <c r="CF7"/>
  <c r="CH7"/>
  <c r="CJ7"/>
  <c r="CL7"/>
  <c r="CN7"/>
  <c r="CP7"/>
  <c r="CR7"/>
  <c r="CT7"/>
  <c r="CV7"/>
  <c r="CX7"/>
  <c r="CZ7"/>
  <c r="AT8"/>
  <c r="AV8"/>
  <c r="AZ8"/>
  <c r="BB8"/>
  <c r="BD8"/>
  <c r="BF8"/>
  <c r="BH8"/>
  <c r="BJ8"/>
  <c r="BL8"/>
  <c r="BN8"/>
  <c r="BP8"/>
  <c r="BR8"/>
  <c r="BT8"/>
  <c r="BV8"/>
  <c r="BX8"/>
  <c r="BZ8"/>
  <c r="CB8"/>
  <c r="CD8"/>
  <c r="CF8"/>
  <c r="CH8"/>
  <c r="CJ8"/>
  <c r="CL8"/>
  <c r="CN8"/>
  <c r="CP8"/>
  <c r="CR8"/>
  <c r="CT8"/>
  <c r="CV8"/>
  <c r="CX8"/>
  <c r="CZ8"/>
  <c r="AT9"/>
  <c r="AV9"/>
  <c r="AZ9"/>
  <c r="BB9"/>
  <c r="BD9"/>
  <c r="BF9"/>
  <c r="BH9"/>
  <c r="BJ9"/>
  <c r="BL9"/>
  <c r="BN9"/>
  <c r="BP9"/>
  <c r="BR9"/>
  <c r="BT9"/>
  <c r="BV9"/>
  <c r="BX9"/>
  <c r="BZ9"/>
  <c r="CB9"/>
  <c r="CD9"/>
  <c r="CF9"/>
  <c r="CH9"/>
  <c r="CJ9"/>
  <c r="CL9"/>
  <c r="CN9"/>
  <c r="CP9"/>
  <c r="CR9"/>
  <c r="CT9"/>
  <c r="CV9"/>
  <c r="CX9"/>
  <c r="CZ9"/>
  <c r="AT10"/>
  <c r="AV10"/>
  <c r="AZ10"/>
  <c r="BB10"/>
  <c r="BD10"/>
  <c r="BF10"/>
  <c r="BH10"/>
  <c r="BJ10"/>
  <c r="BL10"/>
  <c r="BN10"/>
  <c r="BP10"/>
  <c r="BR10"/>
  <c r="BT10"/>
  <c r="BV10"/>
  <c r="BX10"/>
  <c r="BZ10"/>
  <c r="CB10"/>
  <c r="CD10"/>
  <c r="CF10"/>
  <c r="CH10"/>
  <c r="CJ10"/>
  <c r="CL10"/>
  <c r="CN10"/>
  <c r="CP10"/>
  <c r="CR10"/>
  <c r="CT10"/>
  <c r="CV10"/>
  <c r="CX10"/>
  <c r="CZ10"/>
  <c r="N16"/>
  <c r="X16"/>
  <c r="AT18"/>
  <c r="AV18"/>
  <c r="AZ18"/>
  <c r="BB18"/>
  <c r="BD18"/>
  <c r="BF18"/>
  <c r="BH18"/>
  <c r="BJ18"/>
  <c r="BL18"/>
  <c r="BN18"/>
  <c r="BP18"/>
  <c r="BR18"/>
  <c r="BT18"/>
  <c r="BV18"/>
  <c r="BX18"/>
  <c r="BZ18"/>
  <c r="CB18"/>
  <c r="CD18"/>
  <c r="CF18"/>
  <c r="CH18"/>
  <c r="CJ18"/>
  <c r="CL18"/>
  <c r="CN18"/>
  <c r="CP18"/>
  <c r="CR18"/>
  <c r="CT18"/>
  <c r="CV18"/>
  <c r="CX18"/>
  <c r="CZ18"/>
  <c r="AT19"/>
  <c r="AV19"/>
  <c r="AZ19"/>
  <c r="BB19"/>
  <c r="BD19"/>
  <c r="BF19"/>
  <c r="BH19"/>
  <c r="BJ19"/>
  <c r="BL19"/>
  <c r="BN19"/>
  <c r="BP19"/>
  <c r="BR19"/>
  <c r="BT19"/>
  <c r="BV19"/>
  <c r="BX19"/>
  <c r="BZ19"/>
  <c r="CB19"/>
  <c r="CD19"/>
  <c r="CF19"/>
  <c r="CH19"/>
  <c r="CJ19"/>
  <c r="CL19"/>
  <c r="CN19"/>
  <c r="CP19"/>
  <c r="CR19"/>
  <c r="CT19"/>
  <c r="CV19"/>
  <c r="CX19"/>
  <c r="CZ19"/>
  <c r="AT20"/>
  <c r="AV20"/>
  <c r="AZ20"/>
  <c r="BB20"/>
  <c r="BD20"/>
  <c r="BF20"/>
  <c r="BH20"/>
  <c r="BJ20"/>
  <c r="BL20"/>
  <c r="BN20"/>
  <c r="BP20"/>
  <c r="BR20"/>
  <c r="BT20"/>
  <c r="BV20"/>
  <c r="BX20"/>
  <c r="BZ20"/>
  <c r="CB20"/>
  <c r="CD20"/>
  <c r="CF20"/>
  <c r="CH20"/>
  <c r="CJ20"/>
  <c r="CL20"/>
  <c r="CN20"/>
  <c r="CP20"/>
  <c r="CR20"/>
  <c r="CT20"/>
  <c r="CV20"/>
  <c r="CX20"/>
  <c r="CZ20"/>
  <c r="AT21"/>
  <c r="AV21"/>
  <c r="AZ21"/>
  <c r="BB21"/>
  <c r="BD21"/>
  <c r="BF21"/>
  <c r="BH21"/>
  <c r="BJ21"/>
  <c r="BL21"/>
  <c r="BN21"/>
  <c r="BP21"/>
  <c r="BR21"/>
  <c r="BT21"/>
  <c r="BV21"/>
  <c r="BX21"/>
  <c r="BZ21"/>
  <c r="CB21"/>
  <c r="CD21"/>
  <c r="CF21"/>
  <c r="CH21"/>
  <c r="CJ21"/>
  <c r="CL21"/>
  <c r="CN21"/>
  <c r="CP21"/>
  <c r="CR21"/>
  <c r="CT21"/>
  <c r="CV21"/>
  <c r="CX21"/>
  <c r="CZ21"/>
  <c r="AW10" i="4" l="1"/>
  <c r="AU19" i="2"/>
  <c r="AU17"/>
  <c r="AT20"/>
  <c r="AX18"/>
  <c r="AV17"/>
  <c r="AW20"/>
  <c r="AX9" i="4"/>
  <c r="AW7"/>
  <c r="AW24" i="2"/>
  <c r="AT17"/>
  <c r="AW18"/>
  <c r="AW21"/>
  <c r="AW22"/>
  <c r="AU23"/>
  <c r="AW6" i="4"/>
  <c r="AT21" i="2"/>
  <c r="AS21"/>
  <c r="AS20"/>
  <c r="AS19"/>
  <c r="AS18"/>
  <c r="AS17"/>
  <c r="AV20"/>
  <c r="AX19"/>
  <c r="AT19"/>
  <c r="AV18"/>
  <c r="AX17"/>
  <c r="BT23"/>
  <c r="DB23" s="1"/>
  <c r="BR21"/>
  <c r="AX22"/>
  <c r="AV7" i="4"/>
  <c r="AU7"/>
  <c r="AT6"/>
  <c r="AS6"/>
  <c r="AX7"/>
  <c r="X66" i="1"/>
  <c r="Z60" s="1"/>
  <c r="Y14" i="5" s="1"/>
  <c r="X44" i="1"/>
  <c r="Z38" s="1"/>
  <c r="Y8" i="5" s="1"/>
  <c r="DB33" i="1"/>
  <c r="Y280"/>
  <c r="Y269"/>
  <c r="Y258"/>
  <c r="Y247"/>
  <c r="Y236"/>
  <c r="Y225"/>
  <c r="Y214"/>
  <c r="Y203"/>
  <c r="Y192"/>
  <c r="Y181"/>
  <c r="Y170"/>
  <c r="Y159"/>
  <c r="Y148"/>
  <c r="Y137"/>
  <c r="Y126"/>
  <c r="Y115"/>
  <c r="Y104"/>
  <c r="Y93"/>
  <c r="Y82"/>
  <c r="Y71"/>
  <c r="Y60"/>
  <c r="Y49"/>
  <c r="Y38"/>
  <c r="Y27"/>
  <c r="DB6" i="4"/>
  <c r="DA7"/>
  <c r="DC7"/>
  <c r="DA8"/>
  <c r="DC8"/>
  <c r="DA9"/>
  <c r="DC9"/>
  <c r="DA10"/>
  <c r="DC10"/>
  <c r="DA11"/>
  <c r="DC11"/>
  <c r="DA12"/>
  <c r="DC12"/>
  <c r="DA13"/>
  <c r="DC13"/>
  <c r="DA14"/>
  <c r="DC14"/>
  <c r="DA15"/>
  <c r="DC15"/>
  <c r="DA16"/>
  <c r="DC16"/>
  <c r="DA17"/>
  <c r="DC17"/>
  <c r="DA18"/>
  <c r="DC18"/>
  <c r="DA19"/>
  <c r="DC19"/>
  <c r="DA20"/>
  <c r="DC20"/>
  <c r="DA21"/>
  <c r="DC21"/>
  <c r="DA22"/>
  <c r="DC22"/>
  <c r="DB23"/>
  <c r="DA24"/>
  <c r="DC24"/>
  <c r="DA25"/>
  <c r="DC25"/>
  <c r="DA26"/>
  <c r="DC26"/>
  <c r="DC6"/>
  <c r="DA6"/>
  <c r="DB7"/>
  <c r="DB8"/>
  <c r="DB9"/>
  <c r="DB10"/>
  <c r="DB11"/>
  <c r="DB12"/>
  <c r="DB13"/>
  <c r="DB14"/>
  <c r="DB15"/>
  <c r="DB16"/>
  <c r="DB17"/>
  <c r="DB18"/>
  <c r="DB19"/>
  <c r="DB20"/>
  <c r="DB21"/>
  <c r="DB22"/>
  <c r="DA23"/>
  <c r="DC23"/>
  <c r="DB24"/>
  <c r="DB25"/>
  <c r="DB26"/>
  <c r="DC9" i="3"/>
  <c r="DA9"/>
  <c r="DB8"/>
  <c r="DB7"/>
  <c r="DB6"/>
  <c r="DA10"/>
  <c r="DC10"/>
  <c r="DB11"/>
  <c r="DA12"/>
  <c r="DC12"/>
  <c r="DB13"/>
  <c r="DA14"/>
  <c r="DC14"/>
  <c r="DB15"/>
  <c r="DA16"/>
  <c r="DC16"/>
  <c r="DB17"/>
  <c r="DA18"/>
  <c r="DC18"/>
  <c r="DB19"/>
  <c r="DA20"/>
  <c r="DC20"/>
  <c r="DB21"/>
  <c r="DA22"/>
  <c r="DC22"/>
  <c r="DB23"/>
  <c r="DA24"/>
  <c r="DC24"/>
  <c r="DB25"/>
  <c r="DA26"/>
  <c r="DC26"/>
  <c r="DB27"/>
  <c r="DA28"/>
  <c r="DC28"/>
  <c r="DB29"/>
  <c r="DA30"/>
  <c r="DC30"/>
  <c r="DB31"/>
  <c r="DA32"/>
  <c r="DC32"/>
  <c r="DB33"/>
  <c r="DA34"/>
  <c r="DC34"/>
  <c r="DB35"/>
  <c r="DA36"/>
  <c r="DC36"/>
  <c r="DB37"/>
  <c r="DA38"/>
  <c r="DC38"/>
  <c r="DB39"/>
  <c r="DA40"/>
  <c r="DC40"/>
  <c r="DB41"/>
  <c r="DA42"/>
  <c r="DC42"/>
  <c r="DB43"/>
  <c r="DB9"/>
  <c r="DC8"/>
  <c r="DA8"/>
  <c r="DC7"/>
  <c r="DA7"/>
  <c r="DC6"/>
  <c r="DA6"/>
  <c r="DB10"/>
  <c r="DA11"/>
  <c r="DC11"/>
  <c r="DB12"/>
  <c r="DA13"/>
  <c r="DC13"/>
  <c r="DB14"/>
  <c r="DA15"/>
  <c r="DC15"/>
  <c r="DB16"/>
  <c r="DA17"/>
  <c r="DC17"/>
  <c r="DB18"/>
  <c r="DA19"/>
  <c r="DC19"/>
  <c r="DB20"/>
  <c r="DA21"/>
  <c r="DC21"/>
  <c r="DB22"/>
  <c r="DA23"/>
  <c r="DC23"/>
  <c r="DB24"/>
  <c r="DA25"/>
  <c r="DC25"/>
  <c r="DB26"/>
  <c r="DA27"/>
  <c r="DC27"/>
  <c r="DB28"/>
  <c r="DA29"/>
  <c r="DC29"/>
  <c r="DB30"/>
  <c r="DA31"/>
  <c r="DC31"/>
  <c r="DB32"/>
  <c r="DA33"/>
  <c r="DC33"/>
  <c r="DB34"/>
  <c r="DA35"/>
  <c r="DC35"/>
  <c r="DB36"/>
  <c r="DA37"/>
  <c r="DC37"/>
  <c r="DB38"/>
  <c r="DA39"/>
  <c r="DC39"/>
  <c r="DB40"/>
  <c r="DA41"/>
  <c r="DC41"/>
  <c r="DB42"/>
  <c r="DA43"/>
  <c r="DC43"/>
  <c r="DB12" i="2"/>
  <c r="DB11"/>
  <c r="DB10"/>
  <c r="DB9"/>
  <c r="DB8"/>
  <c r="DB7"/>
  <c r="DB6"/>
  <c r="DA13"/>
  <c r="DC13"/>
  <c r="DA14"/>
  <c r="DC14"/>
  <c r="DA15"/>
  <c r="DC15"/>
  <c r="DA16"/>
  <c r="DC16"/>
  <c r="DA17"/>
  <c r="DC17"/>
  <c r="DA18"/>
  <c r="DC18"/>
  <c r="DA19"/>
  <c r="DC19"/>
  <c r="DA20"/>
  <c r="DC20"/>
  <c r="DA21"/>
  <c r="DC21"/>
  <c r="DA22"/>
  <c r="DC22"/>
  <c r="DA23"/>
  <c r="DC23"/>
  <c r="DA24"/>
  <c r="DC24"/>
  <c r="DC12"/>
  <c r="DA12"/>
  <c r="DC11"/>
  <c r="DA11"/>
  <c r="DC10"/>
  <c r="DA10"/>
  <c r="DC9"/>
  <c r="DA9"/>
  <c r="DC8"/>
  <c r="DA8"/>
  <c r="DC7"/>
  <c r="DA7"/>
  <c r="DC6"/>
  <c r="DA6"/>
  <c r="DB13"/>
  <c r="DB14"/>
  <c r="DB15"/>
  <c r="DB16"/>
  <c r="DB17"/>
  <c r="DB18"/>
  <c r="DB19"/>
  <c r="DB20"/>
  <c r="DB21"/>
  <c r="DB22"/>
  <c r="DB24"/>
  <c r="DB198" i="1"/>
  <c r="AT286"/>
  <c r="AT275"/>
  <c r="AT264"/>
  <c r="AT253"/>
  <c r="AW286"/>
  <c r="AS286"/>
  <c r="AW275"/>
  <c r="AS275"/>
  <c r="AW264"/>
  <c r="AS264"/>
  <c r="AW253"/>
  <c r="AS253"/>
  <c r="DA286"/>
  <c r="DA275"/>
  <c r="DA264"/>
  <c r="DA253"/>
  <c r="AV242"/>
  <c r="AV231"/>
  <c r="AV220"/>
  <c r="AV209"/>
  <c r="AW242"/>
  <c r="AS242"/>
  <c r="AW231"/>
  <c r="AS231"/>
  <c r="AW220"/>
  <c r="AS220"/>
  <c r="AW209"/>
  <c r="AS209"/>
  <c r="DC242"/>
  <c r="DC231"/>
  <c r="DC220"/>
  <c r="DC209"/>
  <c r="AX198"/>
  <c r="AT198"/>
  <c r="AX187"/>
  <c r="AT187"/>
  <c r="AV176"/>
  <c r="AV165"/>
  <c r="AV154"/>
  <c r="AV143"/>
  <c r="AV132"/>
  <c r="AV121"/>
  <c r="AW198"/>
  <c r="AS198"/>
  <c r="AW187"/>
  <c r="AS187"/>
  <c r="DB176"/>
  <c r="AU176"/>
  <c r="DB165"/>
  <c r="AU165"/>
  <c r="DB154"/>
  <c r="AU154"/>
  <c r="DB143"/>
  <c r="AU143"/>
  <c r="DB132"/>
  <c r="AU132"/>
  <c r="DB121"/>
  <c r="AU121"/>
  <c r="DA198"/>
  <c r="DC187"/>
  <c r="DC176"/>
  <c r="DA165"/>
  <c r="DA154"/>
  <c r="DA143"/>
  <c r="DA132"/>
  <c r="DA121"/>
  <c r="AW110"/>
  <c r="AS110"/>
  <c r="AW99"/>
  <c r="AS99"/>
  <c r="AW88"/>
  <c r="AS88"/>
  <c r="AW77"/>
  <c r="AS77"/>
  <c r="AW66"/>
  <c r="AS66"/>
  <c r="AW55"/>
  <c r="AS55"/>
  <c r="AW44"/>
  <c r="AS44"/>
  <c r="AW33"/>
  <c r="AS33"/>
  <c r="AX110"/>
  <c r="AT110"/>
  <c r="AX99"/>
  <c r="AT99"/>
  <c r="AX88"/>
  <c r="AT88"/>
  <c r="AX77"/>
  <c r="AT77"/>
  <c r="AX66"/>
  <c r="AT66"/>
  <c r="AX55"/>
  <c r="AT55"/>
  <c r="AX44"/>
  <c r="AT44"/>
  <c r="AX33"/>
  <c r="AT33"/>
  <c r="DA110"/>
  <c r="DA99"/>
  <c r="DA88"/>
  <c r="DA77"/>
  <c r="DA66"/>
  <c r="DA55"/>
  <c r="DA44"/>
  <c r="DA33"/>
  <c r="AV286"/>
  <c r="AV275"/>
  <c r="AV264"/>
  <c r="AV253"/>
  <c r="DB286"/>
  <c r="AU286"/>
  <c r="DB275"/>
  <c r="AU275"/>
  <c r="DB264"/>
  <c r="AU264"/>
  <c r="DB253"/>
  <c r="AU253"/>
  <c r="DC286"/>
  <c r="DC275"/>
  <c r="DC264"/>
  <c r="DC253"/>
  <c r="AX242"/>
  <c r="AT242"/>
  <c r="AX231"/>
  <c r="AT231"/>
  <c r="AX220"/>
  <c r="AT220"/>
  <c r="AX209"/>
  <c r="AT209"/>
  <c r="AU242"/>
  <c r="AU231"/>
  <c r="AU220"/>
  <c r="AU209"/>
  <c r="DA242"/>
  <c r="DA231"/>
  <c r="DA220"/>
  <c r="DA209"/>
  <c r="AV198"/>
  <c r="AV187"/>
  <c r="AT176"/>
  <c r="AT165"/>
  <c r="AT154"/>
  <c r="AT143"/>
  <c r="AT132"/>
  <c r="AT121"/>
  <c r="AU198"/>
  <c r="AU187"/>
  <c r="AW176"/>
  <c r="AS176"/>
  <c r="AW165"/>
  <c r="AS165"/>
  <c r="AW154"/>
  <c r="AS154"/>
  <c r="AW143"/>
  <c r="AS143"/>
  <c r="AW132"/>
  <c r="AS132"/>
  <c r="AW121"/>
  <c r="AS121"/>
  <c r="DC198"/>
  <c r="DA187"/>
  <c r="DA176"/>
  <c r="DC165"/>
  <c r="DC154"/>
  <c r="DC143"/>
  <c r="DC132"/>
  <c r="DC121"/>
  <c r="AU110"/>
  <c r="AU99"/>
  <c r="AU88"/>
  <c r="AU77"/>
  <c r="AU66"/>
  <c r="AU55"/>
  <c r="AU44"/>
  <c r="AU33"/>
  <c r="AV110"/>
  <c r="AV99"/>
  <c r="AV88"/>
  <c r="AV77"/>
  <c r="AV66"/>
  <c r="AV55"/>
  <c r="AV44"/>
  <c r="AV33"/>
  <c r="DC110"/>
  <c r="DC99"/>
  <c r="DC88"/>
  <c r="DC77"/>
  <c r="DC66"/>
  <c r="DC55"/>
  <c r="DC44"/>
  <c r="DC33"/>
  <c r="AX11"/>
  <c r="AX22"/>
  <c r="Y15"/>
  <c r="AT22"/>
  <c r="AV11"/>
  <c r="DB21"/>
  <c r="DB20"/>
  <c r="DC19"/>
  <c r="DA19"/>
  <c r="DB18"/>
  <c r="AU22"/>
  <c r="DC10"/>
  <c r="DA10"/>
  <c r="DC9"/>
  <c r="DA9"/>
  <c r="DB8"/>
  <c r="DC7"/>
  <c r="DA7"/>
  <c r="AS11"/>
  <c r="Y16"/>
  <c r="AV22"/>
  <c r="AT11"/>
  <c r="DC21"/>
  <c r="DA21"/>
  <c r="DC20"/>
  <c r="DA20"/>
  <c r="DB19"/>
  <c r="DC18"/>
  <c r="DA18"/>
  <c r="AS22"/>
  <c r="DB10"/>
  <c r="DB9"/>
  <c r="DC8"/>
  <c r="DA8"/>
  <c r="DB7"/>
  <c r="AU11"/>
  <c r="DB11" l="1"/>
  <c r="DA22"/>
  <c r="DC22"/>
  <c r="DA11"/>
  <c r="DC11"/>
  <c r="DB22"/>
</calcChain>
</file>

<file path=xl/sharedStrings.xml><?xml version="1.0" encoding="utf-8"?>
<sst xmlns="http://schemas.openxmlformats.org/spreadsheetml/2006/main" count="1506" uniqueCount="168">
  <si>
    <t>Date:</t>
  </si>
  <si>
    <t>Course</t>
  </si>
  <si>
    <t>Course Rating</t>
  </si>
  <si>
    <t>Weather:</t>
  </si>
  <si>
    <t xml:space="preserve"> </t>
  </si>
  <si>
    <t>Tees</t>
  </si>
  <si>
    <t>SLOPE RATING</t>
  </si>
  <si>
    <t>Par</t>
  </si>
  <si>
    <t>Team:</t>
  </si>
  <si>
    <t>Yardage</t>
  </si>
  <si>
    <t>DATA- DO NOT EDIT</t>
  </si>
  <si>
    <t>Par 3 Performance Data - Do Not Edit</t>
  </si>
  <si>
    <t>Par 4 Performance Data - Do Not Edit</t>
  </si>
  <si>
    <t>Par 5 Performance Data - Do Not Edit</t>
  </si>
  <si>
    <t>Pos.</t>
  </si>
  <si>
    <t>Golfer</t>
  </si>
  <si>
    <t>OUT</t>
  </si>
  <si>
    <t>IN</t>
  </si>
  <si>
    <t>TOTAL</t>
  </si>
  <si>
    <t>Eagle</t>
  </si>
  <si>
    <t>Birdie</t>
  </si>
  <si>
    <t>Bogey</t>
  </si>
  <si>
    <t>Double Bogey</t>
  </si>
  <si>
    <t>Other</t>
  </si>
  <si>
    <t>Par 3 Performance</t>
  </si>
  <si>
    <t>Par 4 Performance</t>
  </si>
  <si>
    <t>Par 5 Performance</t>
  </si>
  <si>
    <t>WHISTLING STRAITS - IRISH</t>
  </si>
  <si>
    <t>BLUE / WHITE</t>
  </si>
  <si>
    <t>BB</t>
  </si>
  <si>
    <t>SC</t>
  </si>
  <si>
    <t>BROOKFIELD CENTRAL</t>
  </si>
  <si>
    <t>CATHOLIC MEMORIAL</t>
  </si>
  <si>
    <t>HARTFORD UNION</t>
  </si>
  <si>
    <t>HOMESTEAD</t>
  </si>
  <si>
    <t>MENOMONEE FALLS</t>
  </si>
  <si>
    <t>MILTON</t>
  </si>
  <si>
    <t>NOTRE DAME</t>
  </si>
  <si>
    <t>PLYMOUTH</t>
  </si>
  <si>
    <t>SHEBOYGAN FALLS</t>
  </si>
  <si>
    <t>STOUGHTON</t>
  </si>
  <si>
    <t>KOHLER</t>
  </si>
  <si>
    <t>LAKE COUNTRY LUTHERAN</t>
  </si>
  <si>
    <t>MADISON EDGEWOOD</t>
  </si>
  <si>
    <t>MANITOWOC RONCALLI</t>
  </si>
  <si>
    <t>OSHKOSH LOURDES</t>
  </si>
  <si>
    <t>OSSEO-FAIRCHILD</t>
  </si>
  <si>
    <t>PARDEEVILLE</t>
  </si>
  <si>
    <t>PLATTEVILLE</t>
  </si>
  <si>
    <t>NO ENTRY</t>
  </si>
  <si>
    <t>WISCONSIN DELLS</t>
  </si>
  <si>
    <t>SCHEPPMANN / BRYCE</t>
  </si>
  <si>
    <t>DYKSTERHOUSE / EGBERT</t>
  </si>
  <si>
    <t>EDDIE WAJDA</t>
  </si>
  <si>
    <t>ERIC SCHLEICHER</t>
  </si>
  <si>
    <t>M. THOMSEN / N. OLANDER</t>
  </si>
  <si>
    <t>DANNY PRAGER</t>
  </si>
  <si>
    <t>CONNOR FARRELL</t>
  </si>
  <si>
    <t>C. NORTH / J. CAMPBELL</t>
  </si>
  <si>
    <t>A. STASIK / T. KING</t>
  </si>
  <si>
    <t xml:space="preserve">T.J. PODNER </t>
  </si>
  <si>
    <t>DAVEY HOLZER</t>
  </si>
  <si>
    <t>C. DIFFERT / T. PRIDEMORE</t>
  </si>
  <si>
    <t>J. SETTERLUN / A. BUTLER</t>
  </si>
  <si>
    <t>CHARLIE MALEKI</t>
  </si>
  <si>
    <t>ZACH SHAHROKHI</t>
  </si>
  <si>
    <t>M. MITTMAN / R. WIRTHLIN</t>
  </si>
  <si>
    <t>D. ANDERSON / M. KIMMEL</t>
  </si>
  <si>
    <t>BRENDAN PAULE</t>
  </si>
  <si>
    <t>DAVIS NAREY</t>
  </si>
  <si>
    <t>B. KAISER / B. COLE</t>
  </si>
  <si>
    <t>Z. GILBERTSON / T. ESTOCK</t>
  </si>
  <si>
    <t>JOE MEYER</t>
  </si>
  <si>
    <t>DREW JOHNSON</t>
  </si>
  <si>
    <t>J. HAUSER / C.J. CURTIS</t>
  </si>
  <si>
    <t>D. HAUN / B. FARNSWORTH</t>
  </si>
  <si>
    <t>BEN BOBINSKI</t>
  </si>
  <si>
    <t>BEN WAGNER</t>
  </si>
  <si>
    <t>C. O'NEIL / B. SMYTH</t>
  </si>
  <si>
    <t>P. THOMPSON / J. PETITJEAN</t>
  </si>
  <si>
    <t>TYLER SIECH</t>
  </si>
  <si>
    <t>TONY ARNOLD</t>
  </si>
  <si>
    <t>M. GANNON / S. POTRYKUS</t>
  </si>
  <si>
    <t>L. JOHNSON / A. SCHILSKY</t>
  </si>
  <si>
    <t>ALEX GRAY</t>
  </si>
  <si>
    <t>KEVIN LANG</t>
  </si>
  <si>
    <t>B. MEYER / E. KIRCHENWITZ</t>
  </si>
  <si>
    <t>J. WILLADSEN / N. DAVIS</t>
  </si>
  <si>
    <t>HENRY KLONGLAND</t>
  </si>
  <si>
    <t>MAX FERGUS</t>
  </si>
  <si>
    <t>A. TIFFANY / P. CAMPBELL</t>
  </si>
  <si>
    <t>K. NIELSON / S. GUNDERSON</t>
  </si>
  <si>
    <t>LOGAN WILLIS</t>
  </si>
  <si>
    <t>DEREK EGBERT</t>
  </si>
  <si>
    <t>MACKENZIE ALLEN</t>
  </si>
  <si>
    <t>KYLE HERDT</t>
  </si>
  <si>
    <t>G. HOPKINS / J. HANSEN</t>
  </si>
  <si>
    <t>B. LONDRE / N. STETLER</t>
  </si>
  <si>
    <t>JOHNNY DECKER</t>
  </si>
  <si>
    <t>JOEY KEMNITZ</t>
  </si>
  <si>
    <t>A. YONTZ / R. MURPHY</t>
  </si>
  <si>
    <t>T. MOHS / L. KOLLMAN</t>
  </si>
  <si>
    <t>JIMMY ALBRIGHT</t>
  </si>
  <si>
    <t>JAKE BOHMAN</t>
  </si>
  <si>
    <t>S. SCHNEIDER / B. ANBU</t>
  </si>
  <si>
    <t>L. THEISEN / A. SALUTZ</t>
  </si>
  <si>
    <t>DAVID GRUNSTAD</t>
  </si>
  <si>
    <t>BRADY SCHNEIDER</t>
  </si>
  <si>
    <t>N. JACKSON / R. SWANSON</t>
  </si>
  <si>
    <t>H. KRAUSS / A. EILER</t>
  </si>
  <si>
    <t>MATT SIEG</t>
  </si>
  <si>
    <t>JOE MARKGREN</t>
  </si>
  <si>
    <t>I. MCILQUHAM / E. PETERSEN</t>
  </si>
  <si>
    <t>P. OTTESTAD / N. HUNSTAD</t>
  </si>
  <si>
    <t>NICK SATINA</t>
  </si>
  <si>
    <t>BRADY OHLIN</t>
  </si>
  <si>
    <t>N. PALEN / M. KLANG</t>
  </si>
  <si>
    <t>N. SATINA / E. SCHEPP</t>
  </si>
  <si>
    <t>J. MCDERMOTT / E. ELLINGSON</t>
  </si>
  <si>
    <t>L. BRIGGS / A. FITZGERALD</t>
  </si>
  <si>
    <t>MATT BACHMANN</t>
  </si>
  <si>
    <t>CHRIS BACHMANN</t>
  </si>
  <si>
    <t>M. ANDREWS / W. MEYER</t>
  </si>
  <si>
    <t>C. CLARK / T. BEECK</t>
  </si>
  <si>
    <t>SEAN KENDALL</t>
  </si>
  <si>
    <t>ROARKE HORTON</t>
  </si>
  <si>
    <t>B. PURDY / . MARSICH</t>
  </si>
  <si>
    <t>T. BRAUN / A. ATKINSON</t>
  </si>
  <si>
    <t>BC</t>
  </si>
  <si>
    <t>SCHOOL</t>
  </si>
  <si>
    <t>WI DELLS</t>
  </si>
  <si>
    <t>SF</t>
  </si>
  <si>
    <t>PA</t>
  </si>
  <si>
    <t>OF</t>
  </si>
  <si>
    <t>OL</t>
  </si>
  <si>
    <t>MR</t>
  </si>
  <si>
    <t>ME</t>
  </si>
  <si>
    <t>LCL</t>
  </si>
  <si>
    <t>KO</t>
  </si>
  <si>
    <t>ST</t>
  </si>
  <si>
    <t>SHEBOYGAN NORTH</t>
  </si>
  <si>
    <t>SN</t>
  </si>
  <si>
    <t>PL</t>
  </si>
  <si>
    <t>ND</t>
  </si>
  <si>
    <t>MN</t>
  </si>
  <si>
    <t>MF</t>
  </si>
  <si>
    <t>HO</t>
  </si>
  <si>
    <t>HA</t>
  </si>
  <si>
    <t>CM</t>
  </si>
  <si>
    <t>TEAM</t>
  </si>
  <si>
    <t>55 degrees, clouds, wind 10 mph</t>
  </si>
  <si>
    <t>E. ANDERSON / S. YUM</t>
  </si>
  <si>
    <t>4t</t>
  </si>
  <si>
    <t>13t</t>
  </si>
  <si>
    <t>17t</t>
  </si>
  <si>
    <t>5t</t>
  </si>
  <si>
    <t>7t</t>
  </si>
  <si>
    <t>12t</t>
  </si>
  <si>
    <t>6t</t>
  </si>
  <si>
    <t>9t</t>
  </si>
  <si>
    <t>14t</t>
  </si>
  <si>
    <t>20t</t>
  </si>
  <si>
    <t>22t</t>
  </si>
  <si>
    <t>26t</t>
  </si>
  <si>
    <t>30t</t>
  </si>
  <si>
    <t>34t</t>
  </si>
  <si>
    <t>NC</t>
  </si>
  <si>
    <t>incomplete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</si>
</sst>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0.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sz val="10"/>
      <color indexed="9"/>
      <name val="Arial"/>
      <family val="2"/>
    </font>
    <font>
      <b/>
      <i/>
      <sz val="14"/>
      <color indexed="9"/>
      <name val="Arial"/>
      <family val="2"/>
    </font>
    <font>
      <b/>
      <sz val="8"/>
      <color indexed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Cooper Black"/>
      <family val="1"/>
    </font>
    <font>
      <sz val="12"/>
      <name val="Arial"/>
      <family val="2"/>
    </font>
    <font>
      <sz val="14"/>
      <name val="Arial"/>
      <family val="2"/>
    </font>
    <font>
      <b/>
      <i/>
      <sz val="20"/>
      <name val="Arial"/>
      <family val="2"/>
    </font>
    <font>
      <b/>
      <sz val="12"/>
      <name val="Arial"/>
      <family val="2"/>
    </font>
    <font>
      <sz val="10"/>
      <color theme="0" tint="-0.14999847407452621"/>
      <name val="Arial"/>
      <family val="2"/>
    </font>
    <font>
      <b/>
      <sz val="14"/>
      <name val="Arial"/>
      <family val="2"/>
    </font>
    <font>
      <sz val="10"/>
      <color theme="0" tint="-0.249977111117893"/>
      <name val="Arial"/>
      <family val="2"/>
    </font>
    <font>
      <sz val="11"/>
      <color theme="0" tint="-0.249977111117893"/>
      <name val="Calibri"/>
      <family val="2"/>
      <scheme val="minor"/>
    </font>
    <font>
      <b/>
      <i/>
      <sz val="14"/>
      <name val="Arial"/>
      <family val="2"/>
    </font>
    <font>
      <sz val="12"/>
      <color theme="0"/>
      <name val="Arial"/>
      <family val="2"/>
    </font>
    <font>
      <sz val="14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0" fillId="2" borderId="1" xfId="0" applyFill="1" applyBorder="1"/>
    <xf numFmtId="0" fontId="0" fillId="3" borderId="2" xfId="0" applyFill="1" applyBorder="1" applyAlignment="1"/>
    <xf numFmtId="0" fontId="0" fillId="2" borderId="2" xfId="0" applyFill="1" applyBorder="1" applyAlignment="1"/>
    <xf numFmtId="0" fontId="1" fillId="2" borderId="2" xfId="0" applyFont="1" applyFill="1" applyBorder="1" applyAlignment="1"/>
    <xf numFmtId="0" fontId="0" fillId="2" borderId="2" xfId="0" applyFill="1" applyBorder="1"/>
    <xf numFmtId="0" fontId="0" fillId="2" borderId="3" xfId="0" applyFill="1" applyBorder="1"/>
    <xf numFmtId="0" fontId="1" fillId="4" borderId="0" xfId="0" applyFont="1" applyFill="1"/>
    <xf numFmtId="0" fontId="1" fillId="3" borderId="4" xfId="0" applyFont="1" applyFill="1" applyBorder="1"/>
    <xf numFmtId="0" fontId="0" fillId="3" borderId="2" xfId="0" applyFill="1" applyBorder="1"/>
    <xf numFmtId="0" fontId="1" fillId="3" borderId="5" xfId="0" applyFont="1" applyFill="1" applyBorder="1"/>
    <xf numFmtId="0" fontId="1" fillId="3" borderId="2" xfId="0" applyFont="1" applyFill="1" applyBorder="1"/>
    <xf numFmtId="0" fontId="1" fillId="3" borderId="6" xfId="0" applyFont="1" applyFill="1" applyBorder="1"/>
    <xf numFmtId="0" fontId="0" fillId="3" borderId="3" xfId="0" applyFill="1" applyBorder="1"/>
    <xf numFmtId="0" fontId="0" fillId="2" borderId="7" xfId="0" applyFill="1" applyBorder="1"/>
    <xf numFmtId="0" fontId="1" fillId="3" borderId="8" xfId="0" applyFont="1" applyFill="1" applyBorder="1" applyAlignment="1">
      <alignment horizontal="right" vertical="center" wrapText="1"/>
    </xf>
    <xf numFmtId="164" fontId="0" fillId="5" borderId="9" xfId="0" applyNumberFormat="1" applyFill="1" applyBorder="1" applyAlignment="1">
      <alignment horizontal="center"/>
    </xf>
    <xf numFmtId="0" fontId="1" fillId="3" borderId="10" xfId="0" applyFont="1" applyFill="1" applyBorder="1" applyAlignment="1">
      <alignment horizontal="right"/>
    </xf>
    <xf numFmtId="165" fontId="0" fillId="5" borderId="10" xfId="0" applyNumberFormat="1" applyFill="1" applyBorder="1" applyAlignment="1">
      <alignment horizontal="center"/>
    </xf>
    <xf numFmtId="165" fontId="0" fillId="5" borderId="15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0" fontId="0" fillId="2" borderId="16" xfId="0" applyFill="1" applyBorder="1"/>
    <xf numFmtId="0" fontId="1" fillId="3" borderId="7" xfId="0" applyFont="1" applyFill="1" applyBorder="1"/>
    <xf numFmtId="0" fontId="0" fillId="3" borderId="0" xfId="0" applyFill="1" applyBorder="1"/>
    <xf numFmtId="0" fontId="1" fillId="3" borderId="17" xfId="0" applyFont="1" applyFill="1" applyBorder="1"/>
    <xf numFmtId="0" fontId="1" fillId="3" borderId="0" xfId="0" applyFont="1" applyFill="1" applyBorder="1"/>
    <xf numFmtId="0" fontId="1" fillId="3" borderId="18" xfId="0" applyFont="1" applyFill="1" applyBorder="1"/>
    <xf numFmtId="0" fontId="0" fillId="3" borderId="16" xfId="0" applyFill="1" applyBorder="1"/>
    <xf numFmtId="0" fontId="0" fillId="2" borderId="19" xfId="0" applyFill="1" applyBorder="1"/>
    <xf numFmtId="0" fontId="1" fillId="3" borderId="20" xfId="0" applyFont="1" applyFill="1" applyBorder="1" applyAlignment="1">
      <alignment horizontal="right" vertical="center" wrapText="1"/>
    </xf>
    <xf numFmtId="0" fontId="0" fillId="5" borderId="21" xfId="0" applyFill="1" applyBorder="1" applyAlignment="1">
      <alignment horizontal="center"/>
    </xf>
    <xf numFmtId="0" fontId="1" fillId="2" borderId="20" xfId="0" applyFont="1" applyFill="1" applyBorder="1" applyAlignment="1">
      <alignment horizontal="right"/>
    </xf>
    <xf numFmtId="0" fontId="0" fillId="5" borderId="20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1" fontId="0" fillId="2" borderId="21" xfId="0" applyNumberFormat="1" applyFill="1" applyBorder="1" applyAlignment="1">
      <alignment horizontal="center"/>
    </xf>
    <xf numFmtId="0" fontId="2" fillId="6" borderId="17" xfId="0" applyFont="1" applyFill="1" applyBorder="1" applyAlignment="1"/>
    <xf numFmtId="0" fontId="2" fillId="6" borderId="0" xfId="0" applyFont="1" applyFill="1" applyBorder="1" applyAlignment="1"/>
    <xf numFmtId="0" fontId="2" fillId="6" borderId="0" xfId="0" applyFont="1" applyFill="1" applyBorder="1" applyAlignment="1">
      <alignment horizontal="right"/>
    </xf>
    <xf numFmtId="0" fontId="3" fillId="6" borderId="27" xfId="0" applyFont="1" applyFill="1" applyBorder="1" applyAlignment="1">
      <alignment horizontal="center"/>
    </xf>
    <xf numFmtId="0" fontId="4" fillId="6" borderId="28" xfId="0" applyFont="1" applyFill="1" applyBorder="1"/>
    <xf numFmtId="0" fontId="5" fillId="6" borderId="29" xfId="0" applyFont="1" applyFill="1" applyBorder="1"/>
    <xf numFmtId="0" fontId="6" fillId="6" borderId="0" xfId="0" applyFont="1" applyFill="1" applyBorder="1" applyAlignment="1">
      <alignment horizontal="right"/>
    </xf>
    <xf numFmtId="0" fontId="3" fillId="6" borderId="30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/>
    </xf>
    <xf numFmtId="0" fontId="9" fillId="6" borderId="30" xfId="0" applyFont="1" applyFill="1" applyBorder="1" applyAlignment="1">
      <alignment horizontal="center"/>
    </xf>
    <xf numFmtId="0" fontId="10" fillId="4" borderId="0" xfId="0" applyFont="1" applyFill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" fillId="4" borderId="0" xfId="0" applyFont="1" applyFill="1" applyBorder="1"/>
    <xf numFmtId="0" fontId="1" fillId="4" borderId="18" xfId="0" applyFont="1" applyFill="1" applyBorder="1"/>
    <xf numFmtId="0" fontId="10" fillId="4" borderId="17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right"/>
    </xf>
    <xf numFmtId="0" fontId="12" fillId="0" borderId="28" xfId="0" applyFont="1" applyFill="1" applyBorder="1" applyAlignment="1"/>
    <xf numFmtId="0" fontId="12" fillId="0" borderId="29" xfId="0" applyFont="1" applyFill="1" applyBorder="1" applyAlignment="1"/>
    <xf numFmtId="0" fontId="13" fillId="0" borderId="30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4" borderId="17" xfId="0" applyFont="1" applyFill="1" applyBorder="1"/>
    <xf numFmtId="1" fontId="0" fillId="0" borderId="34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1" fontId="0" fillId="0" borderId="36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0" fontId="1" fillId="2" borderId="7" xfId="0" applyFont="1" applyFill="1" applyBorder="1"/>
    <xf numFmtId="0" fontId="1" fillId="0" borderId="30" xfId="0" applyFont="1" applyFill="1" applyBorder="1" applyAlignment="1">
      <alignment horizontal="right"/>
    </xf>
    <xf numFmtId="0" fontId="14" fillId="0" borderId="38" xfId="0" applyFont="1" applyFill="1" applyBorder="1" applyAlignment="1">
      <alignment horizontal="center"/>
    </xf>
    <xf numFmtId="0" fontId="1" fillId="2" borderId="16" xfId="0" applyFont="1" applyFill="1" applyBorder="1"/>
    <xf numFmtId="0" fontId="1" fillId="0" borderId="39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0" fontId="1" fillId="3" borderId="16" xfId="0" applyFont="1" applyFill="1" applyBorder="1"/>
    <xf numFmtId="0" fontId="1" fillId="0" borderId="0" xfId="0" applyFont="1" applyFill="1"/>
    <xf numFmtId="0" fontId="0" fillId="2" borderId="0" xfId="0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0" fillId="2" borderId="48" xfId="0" applyFill="1" applyBorder="1"/>
    <xf numFmtId="0" fontId="0" fillId="2" borderId="48" xfId="0" applyFill="1" applyBorder="1" applyAlignment="1">
      <alignment horizontal="center"/>
    </xf>
    <xf numFmtId="0" fontId="1" fillId="2" borderId="48" xfId="0" applyFont="1" applyFill="1" applyBorder="1" applyAlignment="1">
      <alignment horizontal="center"/>
    </xf>
    <xf numFmtId="0" fontId="1" fillId="2" borderId="48" xfId="0" applyFont="1" applyFill="1" applyBorder="1"/>
    <xf numFmtId="0" fontId="0" fillId="2" borderId="49" xfId="0" applyFill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7" fillId="2" borderId="0" xfId="0" applyFont="1" applyFill="1" applyBorder="1" applyAlignment="1">
      <alignment horizontal="center"/>
    </xf>
    <xf numFmtId="0" fontId="18" fillId="0" borderId="30" xfId="0" applyFont="1" applyFill="1" applyBorder="1" applyAlignment="1">
      <alignment horizontal="center"/>
    </xf>
    <xf numFmtId="0" fontId="0" fillId="0" borderId="29" xfId="0" applyBorder="1" applyAlignment="1"/>
    <xf numFmtId="0" fontId="12" fillId="0" borderId="28" xfId="0" applyFont="1" applyFill="1" applyBorder="1" applyAlignment="1"/>
    <xf numFmtId="0" fontId="12" fillId="0" borderId="29" xfId="0" applyFont="1" applyFill="1" applyBorder="1" applyAlignment="1"/>
    <xf numFmtId="0" fontId="1" fillId="2" borderId="7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14" fillId="7" borderId="30" xfId="0" applyFont="1" applyFill="1" applyBorder="1" applyAlignment="1">
      <alignment horizontal="center"/>
    </xf>
    <xf numFmtId="0" fontId="0" fillId="8" borderId="30" xfId="0" applyFill="1" applyBorder="1" applyAlignment="1">
      <alignment horizontal="right"/>
    </xf>
    <xf numFmtId="0" fontId="12" fillId="8" borderId="28" xfId="0" applyFont="1" applyFill="1" applyBorder="1" applyAlignment="1"/>
    <xf numFmtId="0" fontId="12" fillId="8" borderId="29" xfId="0" applyFont="1" applyFill="1" applyBorder="1" applyAlignment="1"/>
    <xf numFmtId="0" fontId="13" fillId="8" borderId="30" xfId="0" applyFont="1" applyFill="1" applyBorder="1" applyAlignment="1">
      <alignment horizontal="center"/>
    </xf>
    <xf numFmtId="0" fontId="14" fillId="8" borderId="30" xfId="0" applyFont="1" applyFill="1" applyBorder="1" applyAlignment="1">
      <alignment horizontal="center"/>
    </xf>
    <xf numFmtId="0" fontId="12" fillId="9" borderId="28" xfId="0" applyFont="1" applyFill="1" applyBorder="1" applyAlignment="1"/>
    <xf numFmtId="0" fontId="12" fillId="9" borderId="29" xfId="0" applyFont="1" applyFill="1" applyBorder="1" applyAlignment="1"/>
    <xf numFmtId="0" fontId="13" fillId="9" borderId="30" xfId="0" applyFont="1" applyFill="1" applyBorder="1" applyAlignment="1">
      <alignment horizontal="center"/>
    </xf>
    <xf numFmtId="0" fontId="14" fillId="9" borderId="30" xfId="0" applyFont="1" applyFill="1" applyBorder="1" applyAlignment="1">
      <alignment horizontal="center"/>
    </xf>
    <xf numFmtId="0" fontId="0" fillId="10" borderId="30" xfId="0" applyFill="1" applyBorder="1" applyAlignment="1">
      <alignment horizontal="right"/>
    </xf>
    <xf numFmtId="0" fontId="12" fillId="10" borderId="28" xfId="0" applyFont="1" applyFill="1" applyBorder="1" applyAlignment="1"/>
    <xf numFmtId="0" fontId="12" fillId="10" borderId="29" xfId="0" applyFont="1" applyFill="1" applyBorder="1" applyAlignment="1"/>
    <xf numFmtId="0" fontId="13" fillId="10" borderId="30" xfId="0" applyFont="1" applyFill="1" applyBorder="1" applyAlignment="1">
      <alignment horizontal="center"/>
    </xf>
    <xf numFmtId="0" fontId="14" fillId="10" borderId="30" xfId="0" applyFont="1" applyFill="1" applyBorder="1" applyAlignment="1">
      <alignment horizontal="center"/>
    </xf>
    <xf numFmtId="0" fontId="0" fillId="11" borderId="30" xfId="0" applyFill="1" applyBorder="1" applyAlignment="1">
      <alignment horizontal="right"/>
    </xf>
    <xf numFmtId="0" fontId="12" fillId="11" borderId="28" xfId="0" applyFont="1" applyFill="1" applyBorder="1" applyAlignment="1"/>
    <xf numFmtId="0" fontId="12" fillId="11" borderId="29" xfId="0" applyFont="1" applyFill="1" applyBorder="1" applyAlignment="1"/>
    <xf numFmtId="0" fontId="13" fillId="11" borderId="30" xfId="0" applyFont="1" applyFill="1" applyBorder="1" applyAlignment="1">
      <alignment horizontal="center"/>
    </xf>
    <xf numFmtId="0" fontId="14" fillId="11" borderId="30" xfId="0" applyFont="1" applyFill="1" applyBorder="1" applyAlignment="1">
      <alignment horizontal="center"/>
    </xf>
    <xf numFmtId="0" fontId="0" fillId="12" borderId="30" xfId="0" applyFill="1" applyBorder="1" applyAlignment="1">
      <alignment horizontal="right"/>
    </xf>
    <xf numFmtId="0" fontId="12" fillId="12" borderId="28" xfId="0" applyFont="1" applyFill="1" applyBorder="1" applyAlignment="1"/>
    <xf numFmtId="0" fontId="12" fillId="12" borderId="29" xfId="0" applyFont="1" applyFill="1" applyBorder="1" applyAlignment="1"/>
    <xf numFmtId="0" fontId="13" fillId="12" borderId="30" xfId="0" applyFont="1" applyFill="1" applyBorder="1" applyAlignment="1">
      <alignment horizontal="center"/>
    </xf>
    <xf numFmtId="0" fontId="14" fillId="12" borderId="30" xfId="0" applyFont="1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0" fontId="0" fillId="13" borderId="7" xfId="0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1" fillId="13" borderId="7" xfId="0" applyFont="1" applyFill="1" applyBorder="1" applyAlignment="1">
      <alignment horizontal="center"/>
    </xf>
    <xf numFmtId="0" fontId="1" fillId="13" borderId="30" xfId="0" applyFont="1" applyFill="1" applyBorder="1" applyAlignment="1">
      <alignment horizontal="right"/>
    </xf>
    <xf numFmtId="0" fontId="12" fillId="13" borderId="28" xfId="0" applyFont="1" applyFill="1" applyBorder="1" applyAlignment="1"/>
    <xf numFmtId="0" fontId="12" fillId="13" borderId="29" xfId="0" applyFont="1" applyFill="1" applyBorder="1" applyAlignment="1"/>
    <xf numFmtId="0" fontId="13" fillId="13" borderId="30" xfId="0" applyFont="1" applyFill="1" applyBorder="1" applyAlignment="1">
      <alignment horizontal="center"/>
    </xf>
    <xf numFmtId="0" fontId="14" fillId="13" borderId="30" xfId="0" applyFont="1" applyFill="1" applyBorder="1" applyAlignment="1">
      <alignment horizontal="center"/>
    </xf>
    <xf numFmtId="0" fontId="14" fillId="13" borderId="38" xfId="0" applyFont="1" applyFill="1" applyBorder="1" applyAlignment="1">
      <alignment horizontal="center"/>
    </xf>
    <xf numFmtId="0" fontId="1" fillId="10" borderId="7" xfId="0" applyFont="1" applyFill="1" applyBorder="1" applyAlignment="1">
      <alignment horizontal="center"/>
    </xf>
    <xf numFmtId="0" fontId="1" fillId="10" borderId="30" xfId="0" applyFont="1" applyFill="1" applyBorder="1" applyAlignment="1">
      <alignment horizontal="right"/>
    </xf>
    <xf numFmtId="0" fontId="14" fillId="10" borderId="38" xfId="0" applyFont="1" applyFill="1" applyBorder="1" applyAlignment="1">
      <alignment horizontal="center"/>
    </xf>
    <xf numFmtId="0" fontId="1" fillId="9" borderId="7" xfId="0" applyFont="1" applyFill="1" applyBorder="1" applyAlignment="1">
      <alignment horizontal="center"/>
    </xf>
    <xf numFmtId="0" fontId="1" fillId="9" borderId="30" xfId="0" applyFont="1" applyFill="1" applyBorder="1" applyAlignment="1">
      <alignment horizontal="right"/>
    </xf>
    <xf numFmtId="0" fontId="14" fillId="9" borderId="38" xfId="0" applyFont="1" applyFill="1" applyBorder="1" applyAlignment="1">
      <alignment horizontal="center"/>
    </xf>
    <xf numFmtId="0" fontId="0" fillId="14" borderId="7" xfId="0" applyFill="1" applyBorder="1" applyAlignment="1">
      <alignment horizontal="center"/>
    </xf>
    <xf numFmtId="0" fontId="0" fillId="14" borderId="30" xfId="0" applyFill="1" applyBorder="1" applyAlignment="1">
      <alignment horizontal="right"/>
    </xf>
    <xf numFmtId="0" fontId="12" fillId="14" borderId="28" xfId="0" applyFont="1" applyFill="1" applyBorder="1" applyAlignment="1"/>
    <xf numFmtId="0" fontId="12" fillId="14" borderId="29" xfId="0" applyFont="1" applyFill="1" applyBorder="1" applyAlignment="1"/>
    <xf numFmtId="0" fontId="13" fillId="14" borderId="30" xfId="0" applyFont="1" applyFill="1" applyBorder="1" applyAlignment="1">
      <alignment horizontal="center"/>
    </xf>
    <xf numFmtId="0" fontId="14" fillId="14" borderId="30" xfId="0" applyFont="1" applyFill="1" applyBorder="1" applyAlignment="1">
      <alignment horizontal="center"/>
    </xf>
    <xf numFmtId="0" fontId="19" fillId="2" borderId="48" xfId="0" applyFont="1" applyFill="1" applyBorder="1" applyAlignment="1">
      <alignment horizontal="center"/>
    </xf>
    <xf numFmtId="0" fontId="20" fillId="2" borderId="48" xfId="0" applyFont="1" applyFill="1" applyBorder="1"/>
    <xf numFmtId="0" fontId="18" fillId="8" borderId="30" xfId="0" applyFont="1" applyFill="1" applyBorder="1" applyAlignment="1">
      <alignment horizontal="center"/>
    </xf>
    <xf numFmtId="0" fontId="18" fillId="11" borderId="30" xfId="0" applyFont="1" applyFill="1" applyBorder="1" applyAlignment="1">
      <alignment horizontal="center"/>
    </xf>
    <xf numFmtId="0" fontId="18" fillId="12" borderId="30" xfId="0" applyFont="1" applyFill="1" applyBorder="1" applyAlignment="1">
      <alignment horizontal="center"/>
    </xf>
    <xf numFmtId="0" fontId="0" fillId="12" borderId="29" xfId="0" applyFill="1" applyBorder="1" applyAlignment="1"/>
    <xf numFmtId="0" fontId="0" fillId="11" borderId="29" xfId="0" applyFill="1" applyBorder="1" applyAlignment="1"/>
    <xf numFmtId="0" fontId="0" fillId="8" borderId="29" xfId="0" applyFill="1" applyBorder="1" applyAlignment="1"/>
    <xf numFmtId="0" fontId="22" fillId="0" borderId="30" xfId="0" applyFont="1" applyFill="1" applyBorder="1" applyAlignment="1">
      <alignment horizontal="center"/>
    </xf>
    <xf numFmtId="0" fontId="23" fillId="0" borderId="30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20" fillId="3" borderId="3" xfId="0" applyFont="1" applyFill="1" applyBorder="1"/>
    <xf numFmtId="0" fontId="20" fillId="3" borderId="16" xfId="0" applyFont="1" applyFill="1" applyBorder="1"/>
    <xf numFmtId="1" fontId="20" fillId="3" borderId="16" xfId="0" applyNumberFormat="1" applyFont="1" applyFill="1" applyBorder="1"/>
    <xf numFmtId="0" fontId="19" fillId="3" borderId="16" xfId="0" applyFont="1" applyFill="1" applyBorder="1"/>
    <xf numFmtId="0" fontId="20" fillId="3" borderId="49" xfId="0" applyFont="1" applyFill="1" applyBorder="1"/>
    <xf numFmtId="0" fontId="20" fillId="3" borderId="0" xfId="0" applyFont="1" applyFill="1"/>
    <xf numFmtId="0" fontId="1" fillId="5" borderId="11" xfId="0" applyFont="1" applyFill="1" applyBorder="1" applyAlignment="1">
      <alignment horizontal="center" wrapText="1"/>
    </xf>
    <xf numFmtId="0" fontId="0" fillId="5" borderId="12" xfId="0" applyFill="1" applyBorder="1" applyAlignment="1">
      <alignment horizontal="center" wrapText="1"/>
    </xf>
    <xf numFmtId="0" fontId="0" fillId="5" borderId="13" xfId="0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5" borderId="22" xfId="0" applyFont="1" applyFill="1" applyBorder="1" applyAlignment="1">
      <alignment horizontal="center" wrapText="1"/>
    </xf>
    <xf numFmtId="0" fontId="0" fillId="5" borderId="23" xfId="0" applyFill="1" applyBorder="1" applyAlignment="1">
      <alignment horizontal="center" wrapText="1"/>
    </xf>
    <xf numFmtId="0" fontId="0" fillId="5" borderId="24" xfId="0" applyFill="1" applyBorder="1" applyAlignment="1">
      <alignment horizontal="center" wrapText="1"/>
    </xf>
    <xf numFmtId="0" fontId="1" fillId="3" borderId="22" xfId="0" applyFont="1" applyFill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7" fillId="4" borderId="0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1" fontId="16" fillId="0" borderId="41" xfId="0" applyNumberFormat="1" applyFont="1" applyBorder="1" applyAlignment="1">
      <alignment horizontal="center" vertical="center" wrapText="1"/>
    </xf>
    <xf numFmtId="1" fontId="16" fillId="0" borderId="44" xfId="0" applyNumberFormat="1" applyFont="1" applyBorder="1" applyAlignment="1">
      <alignment horizontal="center" vertical="center" wrapText="1"/>
    </xf>
    <xf numFmtId="1" fontId="16" fillId="0" borderId="42" xfId="0" applyNumberFormat="1" applyFont="1" applyBorder="1" applyAlignment="1">
      <alignment horizontal="center" vertical="center" wrapText="1"/>
    </xf>
    <xf numFmtId="1" fontId="16" fillId="0" borderId="45" xfId="0" applyNumberFormat="1" applyFont="1" applyBorder="1" applyAlignment="1">
      <alignment horizontal="center" vertical="center" wrapText="1"/>
    </xf>
    <xf numFmtId="0" fontId="12" fillId="0" borderId="28" xfId="0" applyFont="1" applyFill="1" applyBorder="1" applyAlignment="1"/>
    <xf numFmtId="0" fontId="12" fillId="0" borderId="29" xfId="0" applyFont="1" applyFill="1" applyBorder="1" applyAlignment="1"/>
    <xf numFmtId="1" fontId="15" fillId="0" borderId="4" xfId="0" applyNumberFormat="1" applyFont="1" applyBorder="1" applyAlignment="1">
      <alignment horizontal="center" vertical="center"/>
    </xf>
    <xf numFmtId="1" fontId="15" fillId="0" borderId="3" xfId="0" applyNumberFormat="1" applyFont="1" applyBorder="1" applyAlignment="1">
      <alignment horizontal="center" vertical="center"/>
    </xf>
    <xf numFmtId="1" fontId="15" fillId="0" borderId="7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1" fontId="15" fillId="0" borderId="46" xfId="0" applyNumberFormat="1" applyFont="1" applyBorder="1" applyAlignment="1">
      <alignment horizontal="center" vertical="center"/>
    </xf>
    <xf numFmtId="1" fontId="15" fillId="0" borderId="47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4" fillId="6" borderId="28" xfId="0" applyFont="1" applyFill="1" applyBorder="1" applyAlignment="1">
      <alignment horizontal="center"/>
    </xf>
    <xf numFmtId="0" fontId="4" fillId="6" borderId="29" xfId="0" applyFont="1" applyFill="1" applyBorder="1" applyAlignment="1">
      <alignment horizontal="center"/>
    </xf>
    <xf numFmtId="0" fontId="16" fillId="0" borderId="9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1" fontId="16" fillId="0" borderId="8" xfId="0" applyNumberFormat="1" applyFont="1" applyBorder="1" applyAlignment="1">
      <alignment horizontal="center" vertical="center" wrapText="1"/>
    </xf>
    <xf numFmtId="1" fontId="16" fillId="0" borderId="43" xfId="0" applyNumberFormat="1" applyFont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/>
    </xf>
    <xf numFmtId="1" fontId="21" fillId="0" borderId="3" xfId="0" applyNumberFormat="1" applyFont="1" applyBorder="1" applyAlignment="1">
      <alignment horizontal="center" vertical="center"/>
    </xf>
    <xf numFmtId="1" fontId="21" fillId="0" borderId="7" xfId="0" applyNumberFormat="1" applyFont="1" applyBorder="1" applyAlignment="1">
      <alignment horizontal="center" vertical="center"/>
    </xf>
    <xf numFmtId="1" fontId="21" fillId="0" borderId="16" xfId="0" applyNumberFormat="1" applyFont="1" applyBorder="1" applyAlignment="1">
      <alignment horizontal="center" vertical="center"/>
    </xf>
    <xf numFmtId="1" fontId="21" fillId="0" borderId="46" xfId="0" applyNumberFormat="1" applyFont="1" applyBorder="1" applyAlignment="1">
      <alignment horizontal="center" vertical="center"/>
    </xf>
    <xf numFmtId="1" fontId="21" fillId="0" borderId="47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89"/>
  <sheetViews>
    <sheetView tabSelected="1" zoomScale="75" zoomScaleNormal="75" workbookViewId="0">
      <selection activeCell="AV3" sqref="AV3"/>
    </sheetView>
  </sheetViews>
  <sheetFormatPr defaultRowHeight="15"/>
  <cols>
    <col min="1" max="1" width="2.7109375" customWidth="1"/>
    <col min="2" max="2" width="9.140625" customWidth="1"/>
    <col min="3" max="3" width="40" customWidth="1"/>
    <col min="4" max="4" width="8.140625" customWidth="1"/>
    <col min="5" max="13" width="4.7109375" style="91" customWidth="1"/>
    <col min="14" max="14" width="7.7109375" style="91" customWidth="1"/>
    <col min="15" max="15" width="4.7109375" style="92" customWidth="1"/>
    <col min="16" max="23" width="4.7109375" customWidth="1"/>
    <col min="26" max="26" width="3.7109375" style="168" customWidth="1"/>
    <col min="27" max="44" width="2.7109375" style="93" hidden="1" customWidth="1"/>
    <col min="45" max="45" width="9.140625" style="93"/>
    <col min="51" max="104" width="2.7109375" style="93" hidden="1" customWidth="1"/>
    <col min="105" max="105" width="12.5703125" customWidth="1"/>
    <col min="106" max="106" width="12.85546875" customWidth="1"/>
    <col min="107" max="107" width="12.5703125" customWidth="1"/>
    <col min="108" max="108" width="2.85546875" customWidth="1"/>
    <col min="257" max="257" width="2.7109375" customWidth="1"/>
    <col min="258" max="258" width="9.140625" customWidth="1"/>
    <col min="259" max="259" width="29.7109375" customWidth="1"/>
    <col min="260" max="260" width="8.140625" customWidth="1"/>
    <col min="261" max="269" width="4.7109375" customWidth="1"/>
    <col min="270" max="270" width="7.7109375" customWidth="1"/>
    <col min="271" max="279" width="4.7109375" customWidth="1"/>
    <col min="282" max="282" width="3.7109375" customWidth="1"/>
    <col min="283" max="300" width="0" hidden="1" customWidth="1"/>
    <col min="307" max="360" width="0" hidden="1" customWidth="1"/>
    <col min="361" max="361" width="12.5703125" customWidth="1"/>
    <col min="362" max="362" width="12.85546875" customWidth="1"/>
    <col min="363" max="363" width="12.5703125" customWidth="1"/>
    <col min="364" max="364" width="2.85546875" customWidth="1"/>
    <col min="513" max="513" width="2.7109375" customWidth="1"/>
    <col min="514" max="514" width="9.140625" customWidth="1"/>
    <col min="515" max="515" width="29.7109375" customWidth="1"/>
    <col min="516" max="516" width="8.140625" customWidth="1"/>
    <col min="517" max="525" width="4.7109375" customWidth="1"/>
    <col min="526" max="526" width="7.7109375" customWidth="1"/>
    <col min="527" max="535" width="4.7109375" customWidth="1"/>
    <col min="538" max="538" width="3.7109375" customWidth="1"/>
    <col min="539" max="556" width="0" hidden="1" customWidth="1"/>
    <col min="563" max="616" width="0" hidden="1" customWidth="1"/>
    <col min="617" max="617" width="12.5703125" customWidth="1"/>
    <col min="618" max="618" width="12.85546875" customWidth="1"/>
    <col min="619" max="619" width="12.5703125" customWidth="1"/>
    <col min="620" max="620" width="2.85546875" customWidth="1"/>
    <col min="769" max="769" width="2.7109375" customWidth="1"/>
    <col min="770" max="770" width="9.140625" customWidth="1"/>
    <col min="771" max="771" width="29.7109375" customWidth="1"/>
    <col min="772" max="772" width="8.140625" customWidth="1"/>
    <col min="773" max="781" width="4.7109375" customWidth="1"/>
    <col min="782" max="782" width="7.7109375" customWidth="1"/>
    <col min="783" max="791" width="4.7109375" customWidth="1"/>
    <col min="794" max="794" width="3.7109375" customWidth="1"/>
    <col min="795" max="812" width="0" hidden="1" customWidth="1"/>
    <col min="819" max="872" width="0" hidden="1" customWidth="1"/>
    <col min="873" max="873" width="12.5703125" customWidth="1"/>
    <col min="874" max="874" width="12.85546875" customWidth="1"/>
    <col min="875" max="875" width="12.5703125" customWidth="1"/>
    <col min="876" max="876" width="2.85546875" customWidth="1"/>
    <col min="1025" max="1025" width="2.7109375" customWidth="1"/>
    <col min="1026" max="1026" width="9.140625" customWidth="1"/>
    <col min="1027" max="1027" width="29.7109375" customWidth="1"/>
    <col min="1028" max="1028" width="8.140625" customWidth="1"/>
    <col min="1029" max="1037" width="4.7109375" customWidth="1"/>
    <col min="1038" max="1038" width="7.7109375" customWidth="1"/>
    <col min="1039" max="1047" width="4.7109375" customWidth="1"/>
    <col min="1050" max="1050" width="3.7109375" customWidth="1"/>
    <col min="1051" max="1068" width="0" hidden="1" customWidth="1"/>
    <col min="1075" max="1128" width="0" hidden="1" customWidth="1"/>
    <col min="1129" max="1129" width="12.5703125" customWidth="1"/>
    <col min="1130" max="1130" width="12.85546875" customWidth="1"/>
    <col min="1131" max="1131" width="12.5703125" customWidth="1"/>
    <col min="1132" max="1132" width="2.85546875" customWidth="1"/>
    <col min="1281" max="1281" width="2.7109375" customWidth="1"/>
    <col min="1282" max="1282" width="9.140625" customWidth="1"/>
    <col min="1283" max="1283" width="29.7109375" customWidth="1"/>
    <col min="1284" max="1284" width="8.140625" customWidth="1"/>
    <col min="1285" max="1293" width="4.7109375" customWidth="1"/>
    <col min="1294" max="1294" width="7.7109375" customWidth="1"/>
    <col min="1295" max="1303" width="4.7109375" customWidth="1"/>
    <col min="1306" max="1306" width="3.7109375" customWidth="1"/>
    <col min="1307" max="1324" width="0" hidden="1" customWidth="1"/>
    <col min="1331" max="1384" width="0" hidden="1" customWidth="1"/>
    <col min="1385" max="1385" width="12.5703125" customWidth="1"/>
    <col min="1386" max="1386" width="12.85546875" customWidth="1"/>
    <col min="1387" max="1387" width="12.5703125" customWidth="1"/>
    <col min="1388" max="1388" width="2.85546875" customWidth="1"/>
    <col min="1537" max="1537" width="2.7109375" customWidth="1"/>
    <col min="1538" max="1538" width="9.140625" customWidth="1"/>
    <col min="1539" max="1539" width="29.7109375" customWidth="1"/>
    <col min="1540" max="1540" width="8.140625" customWidth="1"/>
    <col min="1541" max="1549" width="4.7109375" customWidth="1"/>
    <col min="1550" max="1550" width="7.7109375" customWidth="1"/>
    <col min="1551" max="1559" width="4.7109375" customWidth="1"/>
    <col min="1562" max="1562" width="3.7109375" customWidth="1"/>
    <col min="1563" max="1580" width="0" hidden="1" customWidth="1"/>
    <col min="1587" max="1640" width="0" hidden="1" customWidth="1"/>
    <col min="1641" max="1641" width="12.5703125" customWidth="1"/>
    <col min="1642" max="1642" width="12.85546875" customWidth="1"/>
    <col min="1643" max="1643" width="12.5703125" customWidth="1"/>
    <col min="1644" max="1644" width="2.85546875" customWidth="1"/>
    <col min="1793" max="1793" width="2.7109375" customWidth="1"/>
    <col min="1794" max="1794" width="9.140625" customWidth="1"/>
    <col min="1795" max="1795" width="29.7109375" customWidth="1"/>
    <col min="1796" max="1796" width="8.140625" customWidth="1"/>
    <col min="1797" max="1805" width="4.7109375" customWidth="1"/>
    <col min="1806" max="1806" width="7.7109375" customWidth="1"/>
    <col min="1807" max="1815" width="4.7109375" customWidth="1"/>
    <col min="1818" max="1818" width="3.7109375" customWidth="1"/>
    <col min="1819" max="1836" width="0" hidden="1" customWidth="1"/>
    <col min="1843" max="1896" width="0" hidden="1" customWidth="1"/>
    <col min="1897" max="1897" width="12.5703125" customWidth="1"/>
    <col min="1898" max="1898" width="12.85546875" customWidth="1"/>
    <col min="1899" max="1899" width="12.5703125" customWidth="1"/>
    <col min="1900" max="1900" width="2.85546875" customWidth="1"/>
    <col min="2049" max="2049" width="2.7109375" customWidth="1"/>
    <col min="2050" max="2050" width="9.140625" customWidth="1"/>
    <col min="2051" max="2051" width="29.7109375" customWidth="1"/>
    <col min="2052" max="2052" width="8.140625" customWidth="1"/>
    <col min="2053" max="2061" width="4.7109375" customWidth="1"/>
    <col min="2062" max="2062" width="7.7109375" customWidth="1"/>
    <col min="2063" max="2071" width="4.7109375" customWidth="1"/>
    <col min="2074" max="2074" width="3.7109375" customWidth="1"/>
    <col min="2075" max="2092" width="0" hidden="1" customWidth="1"/>
    <col min="2099" max="2152" width="0" hidden="1" customWidth="1"/>
    <col min="2153" max="2153" width="12.5703125" customWidth="1"/>
    <col min="2154" max="2154" width="12.85546875" customWidth="1"/>
    <col min="2155" max="2155" width="12.5703125" customWidth="1"/>
    <col min="2156" max="2156" width="2.85546875" customWidth="1"/>
    <col min="2305" max="2305" width="2.7109375" customWidth="1"/>
    <col min="2306" max="2306" width="9.140625" customWidth="1"/>
    <col min="2307" max="2307" width="29.7109375" customWidth="1"/>
    <col min="2308" max="2308" width="8.140625" customWidth="1"/>
    <col min="2309" max="2317" width="4.7109375" customWidth="1"/>
    <col min="2318" max="2318" width="7.7109375" customWidth="1"/>
    <col min="2319" max="2327" width="4.7109375" customWidth="1"/>
    <col min="2330" max="2330" width="3.7109375" customWidth="1"/>
    <col min="2331" max="2348" width="0" hidden="1" customWidth="1"/>
    <col min="2355" max="2408" width="0" hidden="1" customWidth="1"/>
    <col min="2409" max="2409" width="12.5703125" customWidth="1"/>
    <col min="2410" max="2410" width="12.85546875" customWidth="1"/>
    <col min="2411" max="2411" width="12.5703125" customWidth="1"/>
    <col min="2412" max="2412" width="2.85546875" customWidth="1"/>
    <col min="2561" max="2561" width="2.7109375" customWidth="1"/>
    <col min="2562" max="2562" width="9.140625" customWidth="1"/>
    <col min="2563" max="2563" width="29.7109375" customWidth="1"/>
    <col min="2564" max="2564" width="8.140625" customWidth="1"/>
    <col min="2565" max="2573" width="4.7109375" customWidth="1"/>
    <col min="2574" max="2574" width="7.7109375" customWidth="1"/>
    <col min="2575" max="2583" width="4.7109375" customWidth="1"/>
    <col min="2586" max="2586" width="3.7109375" customWidth="1"/>
    <col min="2587" max="2604" width="0" hidden="1" customWidth="1"/>
    <col min="2611" max="2664" width="0" hidden="1" customWidth="1"/>
    <col min="2665" max="2665" width="12.5703125" customWidth="1"/>
    <col min="2666" max="2666" width="12.85546875" customWidth="1"/>
    <col min="2667" max="2667" width="12.5703125" customWidth="1"/>
    <col min="2668" max="2668" width="2.85546875" customWidth="1"/>
    <col min="2817" max="2817" width="2.7109375" customWidth="1"/>
    <col min="2818" max="2818" width="9.140625" customWidth="1"/>
    <col min="2819" max="2819" width="29.7109375" customWidth="1"/>
    <col min="2820" max="2820" width="8.140625" customWidth="1"/>
    <col min="2821" max="2829" width="4.7109375" customWidth="1"/>
    <col min="2830" max="2830" width="7.7109375" customWidth="1"/>
    <col min="2831" max="2839" width="4.7109375" customWidth="1"/>
    <col min="2842" max="2842" width="3.7109375" customWidth="1"/>
    <col min="2843" max="2860" width="0" hidden="1" customWidth="1"/>
    <col min="2867" max="2920" width="0" hidden="1" customWidth="1"/>
    <col min="2921" max="2921" width="12.5703125" customWidth="1"/>
    <col min="2922" max="2922" width="12.85546875" customWidth="1"/>
    <col min="2923" max="2923" width="12.5703125" customWidth="1"/>
    <col min="2924" max="2924" width="2.85546875" customWidth="1"/>
    <col min="3073" max="3073" width="2.7109375" customWidth="1"/>
    <col min="3074" max="3074" width="9.140625" customWidth="1"/>
    <col min="3075" max="3075" width="29.7109375" customWidth="1"/>
    <col min="3076" max="3076" width="8.140625" customWidth="1"/>
    <col min="3077" max="3085" width="4.7109375" customWidth="1"/>
    <col min="3086" max="3086" width="7.7109375" customWidth="1"/>
    <col min="3087" max="3095" width="4.7109375" customWidth="1"/>
    <col min="3098" max="3098" width="3.7109375" customWidth="1"/>
    <col min="3099" max="3116" width="0" hidden="1" customWidth="1"/>
    <col min="3123" max="3176" width="0" hidden="1" customWidth="1"/>
    <col min="3177" max="3177" width="12.5703125" customWidth="1"/>
    <col min="3178" max="3178" width="12.85546875" customWidth="1"/>
    <col min="3179" max="3179" width="12.5703125" customWidth="1"/>
    <col min="3180" max="3180" width="2.85546875" customWidth="1"/>
    <col min="3329" max="3329" width="2.7109375" customWidth="1"/>
    <col min="3330" max="3330" width="9.140625" customWidth="1"/>
    <col min="3331" max="3331" width="29.7109375" customWidth="1"/>
    <col min="3332" max="3332" width="8.140625" customWidth="1"/>
    <col min="3333" max="3341" width="4.7109375" customWidth="1"/>
    <col min="3342" max="3342" width="7.7109375" customWidth="1"/>
    <col min="3343" max="3351" width="4.7109375" customWidth="1"/>
    <col min="3354" max="3354" width="3.7109375" customWidth="1"/>
    <col min="3355" max="3372" width="0" hidden="1" customWidth="1"/>
    <col min="3379" max="3432" width="0" hidden="1" customWidth="1"/>
    <col min="3433" max="3433" width="12.5703125" customWidth="1"/>
    <col min="3434" max="3434" width="12.85546875" customWidth="1"/>
    <col min="3435" max="3435" width="12.5703125" customWidth="1"/>
    <col min="3436" max="3436" width="2.85546875" customWidth="1"/>
    <col min="3585" max="3585" width="2.7109375" customWidth="1"/>
    <col min="3586" max="3586" width="9.140625" customWidth="1"/>
    <col min="3587" max="3587" width="29.7109375" customWidth="1"/>
    <col min="3588" max="3588" width="8.140625" customWidth="1"/>
    <col min="3589" max="3597" width="4.7109375" customWidth="1"/>
    <col min="3598" max="3598" width="7.7109375" customWidth="1"/>
    <col min="3599" max="3607" width="4.7109375" customWidth="1"/>
    <col min="3610" max="3610" width="3.7109375" customWidth="1"/>
    <col min="3611" max="3628" width="0" hidden="1" customWidth="1"/>
    <col min="3635" max="3688" width="0" hidden="1" customWidth="1"/>
    <col min="3689" max="3689" width="12.5703125" customWidth="1"/>
    <col min="3690" max="3690" width="12.85546875" customWidth="1"/>
    <col min="3691" max="3691" width="12.5703125" customWidth="1"/>
    <col min="3692" max="3692" width="2.85546875" customWidth="1"/>
    <col min="3841" max="3841" width="2.7109375" customWidth="1"/>
    <col min="3842" max="3842" width="9.140625" customWidth="1"/>
    <col min="3843" max="3843" width="29.7109375" customWidth="1"/>
    <col min="3844" max="3844" width="8.140625" customWidth="1"/>
    <col min="3845" max="3853" width="4.7109375" customWidth="1"/>
    <col min="3854" max="3854" width="7.7109375" customWidth="1"/>
    <col min="3855" max="3863" width="4.7109375" customWidth="1"/>
    <col min="3866" max="3866" width="3.7109375" customWidth="1"/>
    <col min="3867" max="3884" width="0" hidden="1" customWidth="1"/>
    <col min="3891" max="3944" width="0" hidden="1" customWidth="1"/>
    <col min="3945" max="3945" width="12.5703125" customWidth="1"/>
    <col min="3946" max="3946" width="12.85546875" customWidth="1"/>
    <col min="3947" max="3947" width="12.5703125" customWidth="1"/>
    <col min="3948" max="3948" width="2.85546875" customWidth="1"/>
    <col min="4097" max="4097" width="2.7109375" customWidth="1"/>
    <col min="4098" max="4098" width="9.140625" customWidth="1"/>
    <col min="4099" max="4099" width="29.7109375" customWidth="1"/>
    <col min="4100" max="4100" width="8.140625" customWidth="1"/>
    <col min="4101" max="4109" width="4.7109375" customWidth="1"/>
    <col min="4110" max="4110" width="7.7109375" customWidth="1"/>
    <col min="4111" max="4119" width="4.7109375" customWidth="1"/>
    <col min="4122" max="4122" width="3.7109375" customWidth="1"/>
    <col min="4123" max="4140" width="0" hidden="1" customWidth="1"/>
    <col min="4147" max="4200" width="0" hidden="1" customWidth="1"/>
    <col min="4201" max="4201" width="12.5703125" customWidth="1"/>
    <col min="4202" max="4202" width="12.85546875" customWidth="1"/>
    <col min="4203" max="4203" width="12.5703125" customWidth="1"/>
    <col min="4204" max="4204" width="2.85546875" customWidth="1"/>
    <col min="4353" max="4353" width="2.7109375" customWidth="1"/>
    <col min="4354" max="4354" width="9.140625" customWidth="1"/>
    <col min="4355" max="4355" width="29.7109375" customWidth="1"/>
    <col min="4356" max="4356" width="8.140625" customWidth="1"/>
    <col min="4357" max="4365" width="4.7109375" customWidth="1"/>
    <col min="4366" max="4366" width="7.7109375" customWidth="1"/>
    <col min="4367" max="4375" width="4.7109375" customWidth="1"/>
    <col min="4378" max="4378" width="3.7109375" customWidth="1"/>
    <col min="4379" max="4396" width="0" hidden="1" customWidth="1"/>
    <col min="4403" max="4456" width="0" hidden="1" customWidth="1"/>
    <col min="4457" max="4457" width="12.5703125" customWidth="1"/>
    <col min="4458" max="4458" width="12.85546875" customWidth="1"/>
    <col min="4459" max="4459" width="12.5703125" customWidth="1"/>
    <col min="4460" max="4460" width="2.85546875" customWidth="1"/>
    <col min="4609" max="4609" width="2.7109375" customWidth="1"/>
    <col min="4610" max="4610" width="9.140625" customWidth="1"/>
    <col min="4611" max="4611" width="29.7109375" customWidth="1"/>
    <col min="4612" max="4612" width="8.140625" customWidth="1"/>
    <col min="4613" max="4621" width="4.7109375" customWidth="1"/>
    <col min="4622" max="4622" width="7.7109375" customWidth="1"/>
    <col min="4623" max="4631" width="4.7109375" customWidth="1"/>
    <col min="4634" max="4634" width="3.7109375" customWidth="1"/>
    <col min="4635" max="4652" width="0" hidden="1" customWidth="1"/>
    <col min="4659" max="4712" width="0" hidden="1" customWidth="1"/>
    <col min="4713" max="4713" width="12.5703125" customWidth="1"/>
    <col min="4714" max="4714" width="12.85546875" customWidth="1"/>
    <col min="4715" max="4715" width="12.5703125" customWidth="1"/>
    <col min="4716" max="4716" width="2.85546875" customWidth="1"/>
    <col min="4865" max="4865" width="2.7109375" customWidth="1"/>
    <col min="4866" max="4866" width="9.140625" customWidth="1"/>
    <col min="4867" max="4867" width="29.7109375" customWidth="1"/>
    <col min="4868" max="4868" width="8.140625" customWidth="1"/>
    <col min="4869" max="4877" width="4.7109375" customWidth="1"/>
    <col min="4878" max="4878" width="7.7109375" customWidth="1"/>
    <col min="4879" max="4887" width="4.7109375" customWidth="1"/>
    <col min="4890" max="4890" width="3.7109375" customWidth="1"/>
    <col min="4891" max="4908" width="0" hidden="1" customWidth="1"/>
    <col min="4915" max="4968" width="0" hidden="1" customWidth="1"/>
    <col min="4969" max="4969" width="12.5703125" customWidth="1"/>
    <col min="4970" max="4970" width="12.85546875" customWidth="1"/>
    <col min="4971" max="4971" width="12.5703125" customWidth="1"/>
    <col min="4972" max="4972" width="2.85546875" customWidth="1"/>
    <col min="5121" max="5121" width="2.7109375" customWidth="1"/>
    <col min="5122" max="5122" width="9.140625" customWidth="1"/>
    <col min="5123" max="5123" width="29.7109375" customWidth="1"/>
    <col min="5124" max="5124" width="8.140625" customWidth="1"/>
    <col min="5125" max="5133" width="4.7109375" customWidth="1"/>
    <col min="5134" max="5134" width="7.7109375" customWidth="1"/>
    <col min="5135" max="5143" width="4.7109375" customWidth="1"/>
    <col min="5146" max="5146" width="3.7109375" customWidth="1"/>
    <col min="5147" max="5164" width="0" hidden="1" customWidth="1"/>
    <col min="5171" max="5224" width="0" hidden="1" customWidth="1"/>
    <col min="5225" max="5225" width="12.5703125" customWidth="1"/>
    <col min="5226" max="5226" width="12.85546875" customWidth="1"/>
    <col min="5227" max="5227" width="12.5703125" customWidth="1"/>
    <col min="5228" max="5228" width="2.85546875" customWidth="1"/>
    <col min="5377" max="5377" width="2.7109375" customWidth="1"/>
    <col min="5378" max="5378" width="9.140625" customWidth="1"/>
    <col min="5379" max="5379" width="29.7109375" customWidth="1"/>
    <col min="5380" max="5380" width="8.140625" customWidth="1"/>
    <col min="5381" max="5389" width="4.7109375" customWidth="1"/>
    <col min="5390" max="5390" width="7.7109375" customWidth="1"/>
    <col min="5391" max="5399" width="4.7109375" customWidth="1"/>
    <col min="5402" max="5402" width="3.7109375" customWidth="1"/>
    <col min="5403" max="5420" width="0" hidden="1" customWidth="1"/>
    <col min="5427" max="5480" width="0" hidden="1" customWidth="1"/>
    <col min="5481" max="5481" width="12.5703125" customWidth="1"/>
    <col min="5482" max="5482" width="12.85546875" customWidth="1"/>
    <col min="5483" max="5483" width="12.5703125" customWidth="1"/>
    <col min="5484" max="5484" width="2.85546875" customWidth="1"/>
    <col min="5633" max="5633" width="2.7109375" customWidth="1"/>
    <col min="5634" max="5634" width="9.140625" customWidth="1"/>
    <col min="5635" max="5635" width="29.7109375" customWidth="1"/>
    <col min="5636" max="5636" width="8.140625" customWidth="1"/>
    <col min="5637" max="5645" width="4.7109375" customWidth="1"/>
    <col min="5646" max="5646" width="7.7109375" customWidth="1"/>
    <col min="5647" max="5655" width="4.7109375" customWidth="1"/>
    <col min="5658" max="5658" width="3.7109375" customWidth="1"/>
    <col min="5659" max="5676" width="0" hidden="1" customWidth="1"/>
    <col min="5683" max="5736" width="0" hidden="1" customWidth="1"/>
    <col min="5737" max="5737" width="12.5703125" customWidth="1"/>
    <col min="5738" max="5738" width="12.85546875" customWidth="1"/>
    <col min="5739" max="5739" width="12.5703125" customWidth="1"/>
    <col min="5740" max="5740" width="2.85546875" customWidth="1"/>
    <col min="5889" max="5889" width="2.7109375" customWidth="1"/>
    <col min="5890" max="5890" width="9.140625" customWidth="1"/>
    <col min="5891" max="5891" width="29.7109375" customWidth="1"/>
    <col min="5892" max="5892" width="8.140625" customWidth="1"/>
    <col min="5893" max="5901" width="4.7109375" customWidth="1"/>
    <col min="5902" max="5902" width="7.7109375" customWidth="1"/>
    <col min="5903" max="5911" width="4.7109375" customWidth="1"/>
    <col min="5914" max="5914" width="3.7109375" customWidth="1"/>
    <col min="5915" max="5932" width="0" hidden="1" customWidth="1"/>
    <col min="5939" max="5992" width="0" hidden="1" customWidth="1"/>
    <col min="5993" max="5993" width="12.5703125" customWidth="1"/>
    <col min="5994" max="5994" width="12.85546875" customWidth="1"/>
    <col min="5995" max="5995" width="12.5703125" customWidth="1"/>
    <col min="5996" max="5996" width="2.85546875" customWidth="1"/>
    <col min="6145" max="6145" width="2.7109375" customWidth="1"/>
    <col min="6146" max="6146" width="9.140625" customWidth="1"/>
    <col min="6147" max="6147" width="29.7109375" customWidth="1"/>
    <col min="6148" max="6148" width="8.140625" customWidth="1"/>
    <col min="6149" max="6157" width="4.7109375" customWidth="1"/>
    <col min="6158" max="6158" width="7.7109375" customWidth="1"/>
    <col min="6159" max="6167" width="4.7109375" customWidth="1"/>
    <col min="6170" max="6170" width="3.7109375" customWidth="1"/>
    <col min="6171" max="6188" width="0" hidden="1" customWidth="1"/>
    <col min="6195" max="6248" width="0" hidden="1" customWidth="1"/>
    <col min="6249" max="6249" width="12.5703125" customWidth="1"/>
    <col min="6250" max="6250" width="12.85546875" customWidth="1"/>
    <col min="6251" max="6251" width="12.5703125" customWidth="1"/>
    <col min="6252" max="6252" width="2.85546875" customWidth="1"/>
    <col min="6401" max="6401" width="2.7109375" customWidth="1"/>
    <col min="6402" max="6402" width="9.140625" customWidth="1"/>
    <col min="6403" max="6403" width="29.7109375" customWidth="1"/>
    <col min="6404" max="6404" width="8.140625" customWidth="1"/>
    <col min="6405" max="6413" width="4.7109375" customWidth="1"/>
    <col min="6414" max="6414" width="7.7109375" customWidth="1"/>
    <col min="6415" max="6423" width="4.7109375" customWidth="1"/>
    <col min="6426" max="6426" width="3.7109375" customWidth="1"/>
    <col min="6427" max="6444" width="0" hidden="1" customWidth="1"/>
    <col min="6451" max="6504" width="0" hidden="1" customWidth="1"/>
    <col min="6505" max="6505" width="12.5703125" customWidth="1"/>
    <col min="6506" max="6506" width="12.85546875" customWidth="1"/>
    <col min="6507" max="6507" width="12.5703125" customWidth="1"/>
    <col min="6508" max="6508" width="2.85546875" customWidth="1"/>
    <col min="6657" max="6657" width="2.7109375" customWidth="1"/>
    <col min="6658" max="6658" width="9.140625" customWidth="1"/>
    <col min="6659" max="6659" width="29.7109375" customWidth="1"/>
    <col min="6660" max="6660" width="8.140625" customWidth="1"/>
    <col min="6661" max="6669" width="4.7109375" customWidth="1"/>
    <col min="6670" max="6670" width="7.7109375" customWidth="1"/>
    <col min="6671" max="6679" width="4.7109375" customWidth="1"/>
    <col min="6682" max="6682" width="3.7109375" customWidth="1"/>
    <col min="6683" max="6700" width="0" hidden="1" customWidth="1"/>
    <col min="6707" max="6760" width="0" hidden="1" customWidth="1"/>
    <col min="6761" max="6761" width="12.5703125" customWidth="1"/>
    <col min="6762" max="6762" width="12.85546875" customWidth="1"/>
    <col min="6763" max="6763" width="12.5703125" customWidth="1"/>
    <col min="6764" max="6764" width="2.85546875" customWidth="1"/>
    <col min="6913" max="6913" width="2.7109375" customWidth="1"/>
    <col min="6914" max="6914" width="9.140625" customWidth="1"/>
    <col min="6915" max="6915" width="29.7109375" customWidth="1"/>
    <col min="6916" max="6916" width="8.140625" customWidth="1"/>
    <col min="6917" max="6925" width="4.7109375" customWidth="1"/>
    <col min="6926" max="6926" width="7.7109375" customWidth="1"/>
    <col min="6927" max="6935" width="4.7109375" customWidth="1"/>
    <col min="6938" max="6938" width="3.7109375" customWidth="1"/>
    <col min="6939" max="6956" width="0" hidden="1" customWidth="1"/>
    <col min="6963" max="7016" width="0" hidden="1" customWidth="1"/>
    <col min="7017" max="7017" width="12.5703125" customWidth="1"/>
    <col min="7018" max="7018" width="12.85546875" customWidth="1"/>
    <col min="7019" max="7019" width="12.5703125" customWidth="1"/>
    <col min="7020" max="7020" width="2.85546875" customWidth="1"/>
    <col min="7169" max="7169" width="2.7109375" customWidth="1"/>
    <col min="7170" max="7170" width="9.140625" customWidth="1"/>
    <col min="7171" max="7171" width="29.7109375" customWidth="1"/>
    <col min="7172" max="7172" width="8.140625" customWidth="1"/>
    <col min="7173" max="7181" width="4.7109375" customWidth="1"/>
    <col min="7182" max="7182" width="7.7109375" customWidth="1"/>
    <col min="7183" max="7191" width="4.7109375" customWidth="1"/>
    <col min="7194" max="7194" width="3.7109375" customWidth="1"/>
    <col min="7195" max="7212" width="0" hidden="1" customWidth="1"/>
    <col min="7219" max="7272" width="0" hidden="1" customWidth="1"/>
    <col min="7273" max="7273" width="12.5703125" customWidth="1"/>
    <col min="7274" max="7274" width="12.85546875" customWidth="1"/>
    <col min="7275" max="7275" width="12.5703125" customWidth="1"/>
    <col min="7276" max="7276" width="2.85546875" customWidth="1"/>
    <col min="7425" max="7425" width="2.7109375" customWidth="1"/>
    <col min="7426" max="7426" width="9.140625" customWidth="1"/>
    <col min="7427" max="7427" width="29.7109375" customWidth="1"/>
    <col min="7428" max="7428" width="8.140625" customWidth="1"/>
    <col min="7429" max="7437" width="4.7109375" customWidth="1"/>
    <col min="7438" max="7438" width="7.7109375" customWidth="1"/>
    <col min="7439" max="7447" width="4.7109375" customWidth="1"/>
    <col min="7450" max="7450" width="3.7109375" customWidth="1"/>
    <col min="7451" max="7468" width="0" hidden="1" customWidth="1"/>
    <col min="7475" max="7528" width="0" hidden="1" customWidth="1"/>
    <col min="7529" max="7529" width="12.5703125" customWidth="1"/>
    <col min="7530" max="7530" width="12.85546875" customWidth="1"/>
    <col min="7531" max="7531" width="12.5703125" customWidth="1"/>
    <col min="7532" max="7532" width="2.85546875" customWidth="1"/>
    <col min="7681" max="7681" width="2.7109375" customWidth="1"/>
    <col min="7682" max="7682" width="9.140625" customWidth="1"/>
    <col min="7683" max="7683" width="29.7109375" customWidth="1"/>
    <col min="7684" max="7684" width="8.140625" customWidth="1"/>
    <col min="7685" max="7693" width="4.7109375" customWidth="1"/>
    <col min="7694" max="7694" width="7.7109375" customWidth="1"/>
    <col min="7695" max="7703" width="4.7109375" customWidth="1"/>
    <col min="7706" max="7706" width="3.7109375" customWidth="1"/>
    <col min="7707" max="7724" width="0" hidden="1" customWidth="1"/>
    <col min="7731" max="7784" width="0" hidden="1" customWidth="1"/>
    <col min="7785" max="7785" width="12.5703125" customWidth="1"/>
    <col min="7786" max="7786" width="12.85546875" customWidth="1"/>
    <col min="7787" max="7787" width="12.5703125" customWidth="1"/>
    <col min="7788" max="7788" width="2.85546875" customWidth="1"/>
    <col min="7937" max="7937" width="2.7109375" customWidth="1"/>
    <col min="7938" max="7938" width="9.140625" customWidth="1"/>
    <col min="7939" max="7939" width="29.7109375" customWidth="1"/>
    <col min="7940" max="7940" width="8.140625" customWidth="1"/>
    <col min="7941" max="7949" width="4.7109375" customWidth="1"/>
    <col min="7950" max="7950" width="7.7109375" customWidth="1"/>
    <col min="7951" max="7959" width="4.7109375" customWidth="1"/>
    <col min="7962" max="7962" width="3.7109375" customWidth="1"/>
    <col min="7963" max="7980" width="0" hidden="1" customWidth="1"/>
    <col min="7987" max="8040" width="0" hidden="1" customWidth="1"/>
    <col min="8041" max="8041" width="12.5703125" customWidth="1"/>
    <col min="8042" max="8042" width="12.85546875" customWidth="1"/>
    <col min="8043" max="8043" width="12.5703125" customWidth="1"/>
    <col min="8044" max="8044" width="2.85546875" customWidth="1"/>
    <col min="8193" max="8193" width="2.7109375" customWidth="1"/>
    <col min="8194" max="8194" width="9.140625" customWidth="1"/>
    <col min="8195" max="8195" width="29.7109375" customWidth="1"/>
    <col min="8196" max="8196" width="8.140625" customWidth="1"/>
    <col min="8197" max="8205" width="4.7109375" customWidth="1"/>
    <col min="8206" max="8206" width="7.7109375" customWidth="1"/>
    <col min="8207" max="8215" width="4.7109375" customWidth="1"/>
    <col min="8218" max="8218" width="3.7109375" customWidth="1"/>
    <col min="8219" max="8236" width="0" hidden="1" customWidth="1"/>
    <col min="8243" max="8296" width="0" hidden="1" customWidth="1"/>
    <col min="8297" max="8297" width="12.5703125" customWidth="1"/>
    <col min="8298" max="8298" width="12.85546875" customWidth="1"/>
    <col min="8299" max="8299" width="12.5703125" customWidth="1"/>
    <col min="8300" max="8300" width="2.85546875" customWidth="1"/>
    <col min="8449" max="8449" width="2.7109375" customWidth="1"/>
    <col min="8450" max="8450" width="9.140625" customWidth="1"/>
    <col min="8451" max="8451" width="29.7109375" customWidth="1"/>
    <col min="8452" max="8452" width="8.140625" customWidth="1"/>
    <col min="8453" max="8461" width="4.7109375" customWidth="1"/>
    <col min="8462" max="8462" width="7.7109375" customWidth="1"/>
    <col min="8463" max="8471" width="4.7109375" customWidth="1"/>
    <col min="8474" max="8474" width="3.7109375" customWidth="1"/>
    <col min="8475" max="8492" width="0" hidden="1" customWidth="1"/>
    <col min="8499" max="8552" width="0" hidden="1" customWidth="1"/>
    <col min="8553" max="8553" width="12.5703125" customWidth="1"/>
    <col min="8554" max="8554" width="12.85546875" customWidth="1"/>
    <col min="8555" max="8555" width="12.5703125" customWidth="1"/>
    <col min="8556" max="8556" width="2.85546875" customWidth="1"/>
    <col min="8705" max="8705" width="2.7109375" customWidth="1"/>
    <col min="8706" max="8706" width="9.140625" customWidth="1"/>
    <col min="8707" max="8707" width="29.7109375" customWidth="1"/>
    <col min="8708" max="8708" width="8.140625" customWidth="1"/>
    <col min="8709" max="8717" width="4.7109375" customWidth="1"/>
    <col min="8718" max="8718" width="7.7109375" customWidth="1"/>
    <col min="8719" max="8727" width="4.7109375" customWidth="1"/>
    <col min="8730" max="8730" width="3.7109375" customWidth="1"/>
    <col min="8731" max="8748" width="0" hidden="1" customWidth="1"/>
    <col min="8755" max="8808" width="0" hidden="1" customWidth="1"/>
    <col min="8809" max="8809" width="12.5703125" customWidth="1"/>
    <col min="8810" max="8810" width="12.85546875" customWidth="1"/>
    <col min="8811" max="8811" width="12.5703125" customWidth="1"/>
    <col min="8812" max="8812" width="2.85546875" customWidth="1"/>
    <col min="8961" max="8961" width="2.7109375" customWidth="1"/>
    <col min="8962" max="8962" width="9.140625" customWidth="1"/>
    <col min="8963" max="8963" width="29.7109375" customWidth="1"/>
    <col min="8964" max="8964" width="8.140625" customWidth="1"/>
    <col min="8965" max="8973" width="4.7109375" customWidth="1"/>
    <col min="8974" max="8974" width="7.7109375" customWidth="1"/>
    <col min="8975" max="8983" width="4.7109375" customWidth="1"/>
    <col min="8986" max="8986" width="3.7109375" customWidth="1"/>
    <col min="8987" max="9004" width="0" hidden="1" customWidth="1"/>
    <col min="9011" max="9064" width="0" hidden="1" customWidth="1"/>
    <col min="9065" max="9065" width="12.5703125" customWidth="1"/>
    <col min="9066" max="9066" width="12.85546875" customWidth="1"/>
    <col min="9067" max="9067" width="12.5703125" customWidth="1"/>
    <col min="9068" max="9068" width="2.85546875" customWidth="1"/>
    <col min="9217" max="9217" width="2.7109375" customWidth="1"/>
    <col min="9218" max="9218" width="9.140625" customWidth="1"/>
    <col min="9219" max="9219" width="29.7109375" customWidth="1"/>
    <col min="9220" max="9220" width="8.140625" customWidth="1"/>
    <col min="9221" max="9229" width="4.7109375" customWidth="1"/>
    <col min="9230" max="9230" width="7.7109375" customWidth="1"/>
    <col min="9231" max="9239" width="4.7109375" customWidth="1"/>
    <col min="9242" max="9242" width="3.7109375" customWidth="1"/>
    <col min="9243" max="9260" width="0" hidden="1" customWidth="1"/>
    <col min="9267" max="9320" width="0" hidden="1" customWidth="1"/>
    <col min="9321" max="9321" width="12.5703125" customWidth="1"/>
    <col min="9322" max="9322" width="12.85546875" customWidth="1"/>
    <col min="9323" max="9323" width="12.5703125" customWidth="1"/>
    <col min="9324" max="9324" width="2.85546875" customWidth="1"/>
    <col min="9473" max="9473" width="2.7109375" customWidth="1"/>
    <col min="9474" max="9474" width="9.140625" customWidth="1"/>
    <col min="9475" max="9475" width="29.7109375" customWidth="1"/>
    <col min="9476" max="9476" width="8.140625" customWidth="1"/>
    <col min="9477" max="9485" width="4.7109375" customWidth="1"/>
    <col min="9486" max="9486" width="7.7109375" customWidth="1"/>
    <col min="9487" max="9495" width="4.7109375" customWidth="1"/>
    <col min="9498" max="9498" width="3.7109375" customWidth="1"/>
    <col min="9499" max="9516" width="0" hidden="1" customWidth="1"/>
    <col min="9523" max="9576" width="0" hidden="1" customWidth="1"/>
    <col min="9577" max="9577" width="12.5703125" customWidth="1"/>
    <col min="9578" max="9578" width="12.85546875" customWidth="1"/>
    <col min="9579" max="9579" width="12.5703125" customWidth="1"/>
    <col min="9580" max="9580" width="2.85546875" customWidth="1"/>
    <col min="9729" max="9729" width="2.7109375" customWidth="1"/>
    <col min="9730" max="9730" width="9.140625" customWidth="1"/>
    <col min="9731" max="9731" width="29.7109375" customWidth="1"/>
    <col min="9732" max="9732" width="8.140625" customWidth="1"/>
    <col min="9733" max="9741" width="4.7109375" customWidth="1"/>
    <col min="9742" max="9742" width="7.7109375" customWidth="1"/>
    <col min="9743" max="9751" width="4.7109375" customWidth="1"/>
    <col min="9754" max="9754" width="3.7109375" customWidth="1"/>
    <col min="9755" max="9772" width="0" hidden="1" customWidth="1"/>
    <col min="9779" max="9832" width="0" hidden="1" customWidth="1"/>
    <col min="9833" max="9833" width="12.5703125" customWidth="1"/>
    <col min="9834" max="9834" width="12.85546875" customWidth="1"/>
    <col min="9835" max="9835" width="12.5703125" customWidth="1"/>
    <col min="9836" max="9836" width="2.85546875" customWidth="1"/>
    <col min="9985" max="9985" width="2.7109375" customWidth="1"/>
    <col min="9986" max="9986" width="9.140625" customWidth="1"/>
    <col min="9987" max="9987" width="29.7109375" customWidth="1"/>
    <col min="9988" max="9988" width="8.140625" customWidth="1"/>
    <col min="9989" max="9997" width="4.7109375" customWidth="1"/>
    <col min="9998" max="9998" width="7.7109375" customWidth="1"/>
    <col min="9999" max="10007" width="4.7109375" customWidth="1"/>
    <col min="10010" max="10010" width="3.7109375" customWidth="1"/>
    <col min="10011" max="10028" width="0" hidden="1" customWidth="1"/>
    <col min="10035" max="10088" width="0" hidden="1" customWidth="1"/>
    <col min="10089" max="10089" width="12.5703125" customWidth="1"/>
    <col min="10090" max="10090" width="12.85546875" customWidth="1"/>
    <col min="10091" max="10091" width="12.5703125" customWidth="1"/>
    <col min="10092" max="10092" width="2.85546875" customWidth="1"/>
    <col min="10241" max="10241" width="2.7109375" customWidth="1"/>
    <col min="10242" max="10242" width="9.140625" customWidth="1"/>
    <col min="10243" max="10243" width="29.7109375" customWidth="1"/>
    <col min="10244" max="10244" width="8.140625" customWidth="1"/>
    <col min="10245" max="10253" width="4.7109375" customWidth="1"/>
    <col min="10254" max="10254" width="7.7109375" customWidth="1"/>
    <col min="10255" max="10263" width="4.7109375" customWidth="1"/>
    <col min="10266" max="10266" width="3.7109375" customWidth="1"/>
    <col min="10267" max="10284" width="0" hidden="1" customWidth="1"/>
    <col min="10291" max="10344" width="0" hidden="1" customWidth="1"/>
    <col min="10345" max="10345" width="12.5703125" customWidth="1"/>
    <col min="10346" max="10346" width="12.85546875" customWidth="1"/>
    <col min="10347" max="10347" width="12.5703125" customWidth="1"/>
    <col min="10348" max="10348" width="2.85546875" customWidth="1"/>
    <col min="10497" max="10497" width="2.7109375" customWidth="1"/>
    <col min="10498" max="10498" width="9.140625" customWidth="1"/>
    <col min="10499" max="10499" width="29.7109375" customWidth="1"/>
    <col min="10500" max="10500" width="8.140625" customWidth="1"/>
    <col min="10501" max="10509" width="4.7109375" customWidth="1"/>
    <col min="10510" max="10510" width="7.7109375" customWidth="1"/>
    <col min="10511" max="10519" width="4.7109375" customWidth="1"/>
    <col min="10522" max="10522" width="3.7109375" customWidth="1"/>
    <col min="10523" max="10540" width="0" hidden="1" customWidth="1"/>
    <col min="10547" max="10600" width="0" hidden="1" customWidth="1"/>
    <col min="10601" max="10601" width="12.5703125" customWidth="1"/>
    <col min="10602" max="10602" width="12.85546875" customWidth="1"/>
    <col min="10603" max="10603" width="12.5703125" customWidth="1"/>
    <col min="10604" max="10604" width="2.85546875" customWidth="1"/>
    <col min="10753" max="10753" width="2.7109375" customWidth="1"/>
    <col min="10754" max="10754" width="9.140625" customWidth="1"/>
    <col min="10755" max="10755" width="29.7109375" customWidth="1"/>
    <col min="10756" max="10756" width="8.140625" customWidth="1"/>
    <col min="10757" max="10765" width="4.7109375" customWidth="1"/>
    <col min="10766" max="10766" width="7.7109375" customWidth="1"/>
    <col min="10767" max="10775" width="4.7109375" customWidth="1"/>
    <col min="10778" max="10778" width="3.7109375" customWidth="1"/>
    <col min="10779" max="10796" width="0" hidden="1" customWidth="1"/>
    <col min="10803" max="10856" width="0" hidden="1" customWidth="1"/>
    <col min="10857" max="10857" width="12.5703125" customWidth="1"/>
    <col min="10858" max="10858" width="12.85546875" customWidth="1"/>
    <col min="10859" max="10859" width="12.5703125" customWidth="1"/>
    <col min="10860" max="10860" width="2.85546875" customWidth="1"/>
    <col min="11009" max="11009" width="2.7109375" customWidth="1"/>
    <col min="11010" max="11010" width="9.140625" customWidth="1"/>
    <col min="11011" max="11011" width="29.7109375" customWidth="1"/>
    <col min="11012" max="11012" width="8.140625" customWidth="1"/>
    <col min="11013" max="11021" width="4.7109375" customWidth="1"/>
    <col min="11022" max="11022" width="7.7109375" customWidth="1"/>
    <col min="11023" max="11031" width="4.7109375" customWidth="1"/>
    <col min="11034" max="11034" width="3.7109375" customWidth="1"/>
    <col min="11035" max="11052" width="0" hidden="1" customWidth="1"/>
    <col min="11059" max="11112" width="0" hidden="1" customWidth="1"/>
    <col min="11113" max="11113" width="12.5703125" customWidth="1"/>
    <col min="11114" max="11114" width="12.85546875" customWidth="1"/>
    <col min="11115" max="11115" width="12.5703125" customWidth="1"/>
    <col min="11116" max="11116" width="2.85546875" customWidth="1"/>
    <col min="11265" max="11265" width="2.7109375" customWidth="1"/>
    <col min="11266" max="11266" width="9.140625" customWidth="1"/>
    <col min="11267" max="11267" width="29.7109375" customWidth="1"/>
    <col min="11268" max="11268" width="8.140625" customWidth="1"/>
    <col min="11269" max="11277" width="4.7109375" customWidth="1"/>
    <col min="11278" max="11278" width="7.7109375" customWidth="1"/>
    <col min="11279" max="11287" width="4.7109375" customWidth="1"/>
    <col min="11290" max="11290" width="3.7109375" customWidth="1"/>
    <col min="11291" max="11308" width="0" hidden="1" customWidth="1"/>
    <col min="11315" max="11368" width="0" hidden="1" customWidth="1"/>
    <col min="11369" max="11369" width="12.5703125" customWidth="1"/>
    <col min="11370" max="11370" width="12.85546875" customWidth="1"/>
    <col min="11371" max="11371" width="12.5703125" customWidth="1"/>
    <col min="11372" max="11372" width="2.85546875" customWidth="1"/>
    <col min="11521" max="11521" width="2.7109375" customWidth="1"/>
    <col min="11522" max="11522" width="9.140625" customWidth="1"/>
    <col min="11523" max="11523" width="29.7109375" customWidth="1"/>
    <col min="11524" max="11524" width="8.140625" customWidth="1"/>
    <col min="11525" max="11533" width="4.7109375" customWidth="1"/>
    <col min="11534" max="11534" width="7.7109375" customWidth="1"/>
    <col min="11535" max="11543" width="4.7109375" customWidth="1"/>
    <col min="11546" max="11546" width="3.7109375" customWidth="1"/>
    <col min="11547" max="11564" width="0" hidden="1" customWidth="1"/>
    <col min="11571" max="11624" width="0" hidden="1" customWidth="1"/>
    <col min="11625" max="11625" width="12.5703125" customWidth="1"/>
    <col min="11626" max="11626" width="12.85546875" customWidth="1"/>
    <col min="11627" max="11627" width="12.5703125" customWidth="1"/>
    <col min="11628" max="11628" width="2.85546875" customWidth="1"/>
    <col min="11777" max="11777" width="2.7109375" customWidth="1"/>
    <col min="11778" max="11778" width="9.140625" customWidth="1"/>
    <col min="11779" max="11779" width="29.7109375" customWidth="1"/>
    <col min="11780" max="11780" width="8.140625" customWidth="1"/>
    <col min="11781" max="11789" width="4.7109375" customWidth="1"/>
    <col min="11790" max="11790" width="7.7109375" customWidth="1"/>
    <col min="11791" max="11799" width="4.7109375" customWidth="1"/>
    <col min="11802" max="11802" width="3.7109375" customWidth="1"/>
    <col min="11803" max="11820" width="0" hidden="1" customWidth="1"/>
    <col min="11827" max="11880" width="0" hidden="1" customWidth="1"/>
    <col min="11881" max="11881" width="12.5703125" customWidth="1"/>
    <col min="11882" max="11882" width="12.85546875" customWidth="1"/>
    <col min="11883" max="11883" width="12.5703125" customWidth="1"/>
    <col min="11884" max="11884" width="2.85546875" customWidth="1"/>
    <col min="12033" max="12033" width="2.7109375" customWidth="1"/>
    <col min="12034" max="12034" width="9.140625" customWidth="1"/>
    <col min="12035" max="12035" width="29.7109375" customWidth="1"/>
    <col min="12036" max="12036" width="8.140625" customWidth="1"/>
    <col min="12037" max="12045" width="4.7109375" customWidth="1"/>
    <col min="12046" max="12046" width="7.7109375" customWidth="1"/>
    <col min="12047" max="12055" width="4.7109375" customWidth="1"/>
    <col min="12058" max="12058" width="3.7109375" customWidth="1"/>
    <col min="12059" max="12076" width="0" hidden="1" customWidth="1"/>
    <col min="12083" max="12136" width="0" hidden="1" customWidth="1"/>
    <col min="12137" max="12137" width="12.5703125" customWidth="1"/>
    <col min="12138" max="12138" width="12.85546875" customWidth="1"/>
    <col min="12139" max="12139" width="12.5703125" customWidth="1"/>
    <col min="12140" max="12140" width="2.85546875" customWidth="1"/>
    <col min="12289" max="12289" width="2.7109375" customWidth="1"/>
    <col min="12290" max="12290" width="9.140625" customWidth="1"/>
    <col min="12291" max="12291" width="29.7109375" customWidth="1"/>
    <col min="12292" max="12292" width="8.140625" customWidth="1"/>
    <col min="12293" max="12301" width="4.7109375" customWidth="1"/>
    <col min="12302" max="12302" width="7.7109375" customWidth="1"/>
    <col min="12303" max="12311" width="4.7109375" customWidth="1"/>
    <col min="12314" max="12314" width="3.7109375" customWidth="1"/>
    <col min="12315" max="12332" width="0" hidden="1" customWidth="1"/>
    <col min="12339" max="12392" width="0" hidden="1" customWidth="1"/>
    <col min="12393" max="12393" width="12.5703125" customWidth="1"/>
    <col min="12394" max="12394" width="12.85546875" customWidth="1"/>
    <col min="12395" max="12395" width="12.5703125" customWidth="1"/>
    <col min="12396" max="12396" width="2.85546875" customWidth="1"/>
    <col min="12545" max="12545" width="2.7109375" customWidth="1"/>
    <col min="12546" max="12546" width="9.140625" customWidth="1"/>
    <col min="12547" max="12547" width="29.7109375" customWidth="1"/>
    <col min="12548" max="12548" width="8.140625" customWidth="1"/>
    <col min="12549" max="12557" width="4.7109375" customWidth="1"/>
    <col min="12558" max="12558" width="7.7109375" customWidth="1"/>
    <col min="12559" max="12567" width="4.7109375" customWidth="1"/>
    <col min="12570" max="12570" width="3.7109375" customWidth="1"/>
    <col min="12571" max="12588" width="0" hidden="1" customWidth="1"/>
    <col min="12595" max="12648" width="0" hidden="1" customWidth="1"/>
    <col min="12649" max="12649" width="12.5703125" customWidth="1"/>
    <col min="12650" max="12650" width="12.85546875" customWidth="1"/>
    <col min="12651" max="12651" width="12.5703125" customWidth="1"/>
    <col min="12652" max="12652" width="2.85546875" customWidth="1"/>
    <col min="12801" max="12801" width="2.7109375" customWidth="1"/>
    <col min="12802" max="12802" width="9.140625" customWidth="1"/>
    <col min="12803" max="12803" width="29.7109375" customWidth="1"/>
    <col min="12804" max="12804" width="8.140625" customWidth="1"/>
    <col min="12805" max="12813" width="4.7109375" customWidth="1"/>
    <col min="12814" max="12814" width="7.7109375" customWidth="1"/>
    <col min="12815" max="12823" width="4.7109375" customWidth="1"/>
    <col min="12826" max="12826" width="3.7109375" customWidth="1"/>
    <col min="12827" max="12844" width="0" hidden="1" customWidth="1"/>
    <col min="12851" max="12904" width="0" hidden="1" customWidth="1"/>
    <col min="12905" max="12905" width="12.5703125" customWidth="1"/>
    <col min="12906" max="12906" width="12.85546875" customWidth="1"/>
    <col min="12907" max="12907" width="12.5703125" customWidth="1"/>
    <col min="12908" max="12908" width="2.85546875" customWidth="1"/>
    <col min="13057" max="13057" width="2.7109375" customWidth="1"/>
    <col min="13058" max="13058" width="9.140625" customWidth="1"/>
    <col min="13059" max="13059" width="29.7109375" customWidth="1"/>
    <col min="13060" max="13060" width="8.140625" customWidth="1"/>
    <col min="13061" max="13069" width="4.7109375" customWidth="1"/>
    <col min="13070" max="13070" width="7.7109375" customWidth="1"/>
    <col min="13071" max="13079" width="4.7109375" customWidth="1"/>
    <col min="13082" max="13082" width="3.7109375" customWidth="1"/>
    <col min="13083" max="13100" width="0" hidden="1" customWidth="1"/>
    <col min="13107" max="13160" width="0" hidden="1" customWidth="1"/>
    <col min="13161" max="13161" width="12.5703125" customWidth="1"/>
    <col min="13162" max="13162" width="12.85546875" customWidth="1"/>
    <col min="13163" max="13163" width="12.5703125" customWidth="1"/>
    <col min="13164" max="13164" width="2.85546875" customWidth="1"/>
    <col min="13313" max="13313" width="2.7109375" customWidth="1"/>
    <col min="13314" max="13314" width="9.140625" customWidth="1"/>
    <col min="13315" max="13315" width="29.7109375" customWidth="1"/>
    <col min="13316" max="13316" width="8.140625" customWidth="1"/>
    <col min="13317" max="13325" width="4.7109375" customWidth="1"/>
    <col min="13326" max="13326" width="7.7109375" customWidth="1"/>
    <col min="13327" max="13335" width="4.7109375" customWidth="1"/>
    <col min="13338" max="13338" width="3.7109375" customWidth="1"/>
    <col min="13339" max="13356" width="0" hidden="1" customWidth="1"/>
    <col min="13363" max="13416" width="0" hidden="1" customWidth="1"/>
    <col min="13417" max="13417" width="12.5703125" customWidth="1"/>
    <col min="13418" max="13418" width="12.85546875" customWidth="1"/>
    <col min="13419" max="13419" width="12.5703125" customWidth="1"/>
    <col min="13420" max="13420" width="2.85546875" customWidth="1"/>
    <col min="13569" max="13569" width="2.7109375" customWidth="1"/>
    <col min="13570" max="13570" width="9.140625" customWidth="1"/>
    <col min="13571" max="13571" width="29.7109375" customWidth="1"/>
    <col min="13572" max="13572" width="8.140625" customWidth="1"/>
    <col min="13573" max="13581" width="4.7109375" customWidth="1"/>
    <col min="13582" max="13582" width="7.7109375" customWidth="1"/>
    <col min="13583" max="13591" width="4.7109375" customWidth="1"/>
    <col min="13594" max="13594" width="3.7109375" customWidth="1"/>
    <col min="13595" max="13612" width="0" hidden="1" customWidth="1"/>
    <col min="13619" max="13672" width="0" hidden="1" customWidth="1"/>
    <col min="13673" max="13673" width="12.5703125" customWidth="1"/>
    <col min="13674" max="13674" width="12.85546875" customWidth="1"/>
    <col min="13675" max="13675" width="12.5703125" customWidth="1"/>
    <col min="13676" max="13676" width="2.85546875" customWidth="1"/>
    <col min="13825" max="13825" width="2.7109375" customWidth="1"/>
    <col min="13826" max="13826" width="9.140625" customWidth="1"/>
    <col min="13827" max="13827" width="29.7109375" customWidth="1"/>
    <col min="13828" max="13828" width="8.140625" customWidth="1"/>
    <col min="13829" max="13837" width="4.7109375" customWidth="1"/>
    <col min="13838" max="13838" width="7.7109375" customWidth="1"/>
    <col min="13839" max="13847" width="4.7109375" customWidth="1"/>
    <col min="13850" max="13850" width="3.7109375" customWidth="1"/>
    <col min="13851" max="13868" width="0" hidden="1" customWidth="1"/>
    <col min="13875" max="13928" width="0" hidden="1" customWidth="1"/>
    <col min="13929" max="13929" width="12.5703125" customWidth="1"/>
    <col min="13930" max="13930" width="12.85546875" customWidth="1"/>
    <col min="13931" max="13931" width="12.5703125" customWidth="1"/>
    <col min="13932" max="13932" width="2.85546875" customWidth="1"/>
    <col min="14081" max="14081" width="2.7109375" customWidth="1"/>
    <col min="14082" max="14082" width="9.140625" customWidth="1"/>
    <col min="14083" max="14083" width="29.7109375" customWidth="1"/>
    <col min="14084" max="14084" width="8.140625" customWidth="1"/>
    <col min="14085" max="14093" width="4.7109375" customWidth="1"/>
    <col min="14094" max="14094" width="7.7109375" customWidth="1"/>
    <col min="14095" max="14103" width="4.7109375" customWidth="1"/>
    <col min="14106" max="14106" width="3.7109375" customWidth="1"/>
    <col min="14107" max="14124" width="0" hidden="1" customWidth="1"/>
    <col min="14131" max="14184" width="0" hidden="1" customWidth="1"/>
    <col min="14185" max="14185" width="12.5703125" customWidth="1"/>
    <col min="14186" max="14186" width="12.85546875" customWidth="1"/>
    <col min="14187" max="14187" width="12.5703125" customWidth="1"/>
    <col min="14188" max="14188" width="2.85546875" customWidth="1"/>
    <col min="14337" max="14337" width="2.7109375" customWidth="1"/>
    <col min="14338" max="14338" width="9.140625" customWidth="1"/>
    <col min="14339" max="14339" width="29.7109375" customWidth="1"/>
    <col min="14340" max="14340" width="8.140625" customWidth="1"/>
    <col min="14341" max="14349" width="4.7109375" customWidth="1"/>
    <col min="14350" max="14350" width="7.7109375" customWidth="1"/>
    <col min="14351" max="14359" width="4.7109375" customWidth="1"/>
    <col min="14362" max="14362" width="3.7109375" customWidth="1"/>
    <col min="14363" max="14380" width="0" hidden="1" customWidth="1"/>
    <col min="14387" max="14440" width="0" hidden="1" customWidth="1"/>
    <col min="14441" max="14441" width="12.5703125" customWidth="1"/>
    <col min="14442" max="14442" width="12.85546875" customWidth="1"/>
    <col min="14443" max="14443" width="12.5703125" customWidth="1"/>
    <col min="14444" max="14444" width="2.85546875" customWidth="1"/>
    <col min="14593" max="14593" width="2.7109375" customWidth="1"/>
    <col min="14594" max="14594" width="9.140625" customWidth="1"/>
    <col min="14595" max="14595" width="29.7109375" customWidth="1"/>
    <col min="14596" max="14596" width="8.140625" customWidth="1"/>
    <col min="14597" max="14605" width="4.7109375" customWidth="1"/>
    <col min="14606" max="14606" width="7.7109375" customWidth="1"/>
    <col min="14607" max="14615" width="4.7109375" customWidth="1"/>
    <col min="14618" max="14618" width="3.7109375" customWidth="1"/>
    <col min="14619" max="14636" width="0" hidden="1" customWidth="1"/>
    <col min="14643" max="14696" width="0" hidden="1" customWidth="1"/>
    <col min="14697" max="14697" width="12.5703125" customWidth="1"/>
    <col min="14698" max="14698" width="12.85546875" customWidth="1"/>
    <col min="14699" max="14699" width="12.5703125" customWidth="1"/>
    <col min="14700" max="14700" width="2.85546875" customWidth="1"/>
    <col min="14849" max="14849" width="2.7109375" customWidth="1"/>
    <col min="14850" max="14850" width="9.140625" customWidth="1"/>
    <col min="14851" max="14851" width="29.7109375" customWidth="1"/>
    <col min="14852" max="14852" width="8.140625" customWidth="1"/>
    <col min="14853" max="14861" width="4.7109375" customWidth="1"/>
    <col min="14862" max="14862" width="7.7109375" customWidth="1"/>
    <col min="14863" max="14871" width="4.7109375" customWidth="1"/>
    <col min="14874" max="14874" width="3.7109375" customWidth="1"/>
    <col min="14875" max="14892" width="0" hidden="1" customWidth="1"/>
    <col min="14899" max="14952" width="0" hidden="1" customWidth="1"/>
    <col min="14953" max="14953" width="12.5703125" customWidth="1"/>
    <col min="14954" max="14954" width="12.85546875" customWidth="1"/>
    <col min="14955" max="14955" width="12.5703125" customWidth="1"/>
    <col min="14956" max="14956" width="2.85546875" customWidth="1"/>
    <col min="15105" max="15105" width="2.7109375" customWidth="1"/>
    <col min="15106" max="15106" width="9.140625" customWidth="1"/>
    <col min="15107" max="15107" width="29.7109375" customWidth="1"/>
    <col min="15108" max="15108" width="8.140625" customWidth="1"/>
    <col min="15109" max="15117" width="4.7109375" customWidth="1"/>
    <col min="15118" max="15118" width="7.7109375" customWidth="1"/>
    <col min="15119" max="15127" width="4.7109375" customWidth="1"/>
    <col min="15130" max="15130" width="3.7109375" customWidth="1"/>
    <col min="15131" max="15148" width="0" hidden="1" customWidth="1"/>
    <col min="15155" max="15208" width="0" hidden="1" customWidth="1"/>
    <col min="15209" max="15209" width="12.5703125" customWidth="1"/>
    <col min="15210" max="15210" width="12.85546875" customWidth="1"/>
    <col min="15211" max="15211" width="12.5703125" customWidth="1"/>
    <col min="15212" max="15212" width="2.85546875" customWidth="1"/>
    <col min="15361" max="15361" width="2.7109375" customWidth="1"/>
    <col min="15362" max="15362" width="9.140625" customWidth="1"/>
    <col min="15363" max="15363" width="29.7109375" customWidth="1"/>
    <col min="15364" max="15364" width="8.140625" customWidth="1"/>
    <col min="15365" max="15373" width="4.7109375" customWidth="1"/>
    <col min="15374" max="15374" width="7.7109375" customWidth="1"/>
    <col min="15375" max="15383" width="4.7109375" customWidth="1"/>
    <col min="15386" max="15386" width="3.7109375" customWidth="1"/>
    <col min="15387" max="15404" width="0" hidden="1" customWidth="1"/>
    <col min="15411" max="15464" width="0" hidden="1" customWidth="1"/>
    <col min="15465" max="15465" width="12.5703125" customWidth="1"/>
    <col min="15466" max="15466" width="12.85546875" customWidth="1"/>
    <col min="15467" max="15467" width="12.5703125" customWidth="1"/>
    <col min="15468" max="15468" width="2.85546875" customWidth="1"/>
    <col min="15617" max="15617" width="2.7109375" customWidth="1"/>
    <col min="15618" max="15618" width="9.140625" customWidth="1"/>
    <col min="15619" max="15619" width="29.7109375" customWidth="1"/>
    <col min="15620" max="15620" width="8.140625" customWidth="1"/>
    <col min="15621" max="15629" width="4.7109375" customWidth="1"/>
    <col min="15630" max="15630" width="7.7109375" customWidth="1"/>
    <col min="15631" max="15639" width="4.7109375" customWidth="1"/>
    <col min="15642" max="15642" width="3.7109375" customWidth="1"/>
    <col min="15643" max="15660" width="0" hidden="1" customWidth="1"/>
    <col min="15667" max="15720" width="0" hidden="1" customWidth="1"/>
    <col min="15721" max="15721" width="12.5703125" customWidth="1"/>
    <col min="15722" max="15722" width="12.85546875" customWidth="1"/>
    <col min="15723" max="15723" width="12.5703125" customWidth="1"/>
    <col min="15724" max="15724" width="2.85546875" customWidth="1"/>
    <col min="15873" max="15873" width="2.7109375" customWidth="1"/>
    <col min="15874" max="15874" width="9.140625" customWidth="1"/>
    <col min="15875" max="15875" width="29.7109375" customWidth="1"/>
    <col min="15876" max="15876" width="8.140625" customWidth="1"/>
    <col min="15877" max="15885" width="4.7109375" customWidth="1"/>
    <col min="15886" max="15886" width="7.7109375" customWidth="1"/>
    <col min="15887" max="15895" width="4.7109375" customWidth="1"/>
    <col min="15898" max="15898" width="3.7109375" customWidth="1"/>
    <col min="15899" max="15916" width="0" hidden="1" customWidth="1"/>
    <col min="15923" max="15976" width="0" hidden="1" customWidth="1"/>
    <col min="15977" max="15977" width="12.5703125" customWidth="1"/>
    <col min="15978" max="15978" width="12.85546875" customWidth="1"/>
    <col min="15979" max="15979" width="12.5703125" customWidth="1"/>
    <col min="15980" max="15980" width="2.85546875" customWidth="1"/>
    <col min="16129" max="16129" width="2.7109375" customWidth="1"/>
    <col min="16130" max="16130" width="9.140625" customWidth="1"/>
    <col min="16131" max="16131" width="29.7109375" customWidth="1"/>
    <col min="16132" max="16132" width="8.140625" customWidth="1"/>
    <col min="16133" max="16141" width="4.7109375" customWidth="1"/>
    <col min="16142" max="16142" width="7.7109375" customWidth="1"/>
    <col min="16143" max="16151" width="4.7109375" customWidth="1"/>
    <col min="16154" max="16154" width="3.7109375" customWidth="1"/>
    <col min="16155" max="16172" width="0" hidden="1" customWidth="1"/>
    <col min="16179" max="16232" width="0" hidden="1" customWidth="1"/>
    <col min="16233" max="16233" width="12.5703125" customWidth="1"/>
    <col min="16234" max="16234" width="12.85546875" customWidth="1"/>
    <col min="16235" max="16235" width="12.5703125" customWidth="1"/>
    <col min="16236" max="16236" width="2.85546875" customWidth="1"/>
  </cols>
  <sheetData>
    <row r="1" spans="1:108" ht="15.75" thickBot="1">
      <c r="A1" s="1"/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163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8"/>
      <c r="AT1" s="9"/>
      <c r="AU1" s="9"/>
      <c r="AV1" s="9"/>
      <c r="AW1" s="9"/>
      <c r="AX1" s="9"/>
      <c r="AY1" s="10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2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0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2"/>
      <c r="DA1" s="9"/>
      <c r="DB1" s="9"/>
      <c r="DC1" s="9"/>
      <c r="DD1" s="13"/>
    </row>
    <row r="2" spans="1:108" ht="13.5" customHeight="1" thickBot="1">
      <c r="A2" s="14"/>
      <c r="B2" s="15" t="s">
        <v>0</v>
      </c>
      <c r="C2" s="16">
        <v>41398</v>
      </c>
      <c r="D2" s="17" t="s">
        <v>1</v>
      </c>
      <c r="E2" s="169" t="s">
        <v>27</v>
      </c>
      <c r="F2" s="170"/>
      <c r="G2" s="170"/>
      <c r="H2" s="170"/>
      <c r="I2" s="170"/>
      <c r="J2" s="170"/>
      <c r="K2" s="170"/>
      <c r="L2" s="170"/>
      <c r="M2" s="171"/>
      <c r="N2" s="18">
        <v>36.799999999999997</v>
      </c>
      <c r="O2" s="172" t="s">
        <v>2</v>
      </c>
      <c r="P2" s="173"/>
      <c r="Q2" s="173"/>
      <c r="R2" s="173"/>
      <c r="S2" s="173"/>
      <c r="T2" s="173"/>
      <c r="U2" s="173"/>
      <c r="V2" s="173"/>
      <c r="W2" s="174"/>
      <c r="X2" s="19">
        <v>37.200000000000003</v>
      </c>
      <c r="Y2" s="20">
        <f>N2+X2</f>
        <v>74</v>
      </c>
      <c r="Z2" s="164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22"/>
      <c r="AT2" s="23"/>
      <c r="AU2" s="23"/>
      <c r="AV2" s="23"/>
      <c r="AW2" s="23"/>
      <c r="AX2" s="23"/>
      <c r="AY2" s="24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6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4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6"/>
      <c r="DA2" s="23"/>
      <c r="DB2" s="23"/>
      <c r="DC2" s="23"/>
      <c r="DD2" s="27"/>
    </row>
    <row r="3" spans="1:108" ht="18.75" customHeight="1" thickBot="1">
      <c r="A3" s="28"/>
      <c r="B3" s="29" t="s">
        <v>3</v>
      </c>
      <c r="C3" s="30" t="s">
        <v>150</v>
      </c>
      <c r="D3" s="31" t="s">
        <v>5</v>
      </c>
      <c r="E3" s="175" t="s">
        <v>28</v>
      </c>
      <c r="F3" s="176"/>
      <c r="G3" s="176"/>
      <c r="H3" s="176"/>
      <c r="I3" s="176"/>
      <c r="J3" s="176"/>
      <c r="K3" s="176"/>
      <c r="L3" s="176"/>
      <c r="M3" s="177"/>
      <c r="N3" s="32">
        <v>140</v>
      </c>
      <c r="O3" s="178" t="s">
        <v>6</v>
      </c>
      <c r="P3" s="179"/>
      <c r="Q3" s="179"/>
      <c r="R3" s="179"/>
      <c r="S3" s="179"/>
      <c r="T3" s="179"/>
      <c r="U3" s="179"/>
      <c r="V3" s="179"/>
      <c r="W3" s="180"/>
      <c r="X3" s="33">
        <v>142</v>
      </c>
      <c r="Y3" s="34">
        <f>AVERAGE(N3:X3)</f>
        <v>141</v>
      </c>
      <c r="Z3" s="163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22"/>
      <c r="AT3" s="23"/>
      <c r="AU3" s="23"/>
      <c r="AV3" s="23"/>
      <c r="AW3" s="23"/>
      <c r="AX3" s="23"/>
      <c r="AY3" s="24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6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4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6"/>
      <c r="DA3" s="23"/>
      <c r="DB3" s="23"/>
      <c r="DC3" s="23"/>
      <c r="DD3" s="27"/>
    </row>
    <row r="4" spans="1:108">
      <c r="A4" s="14"/>
      <c r="B4" s="35"/>
      <c r="C4" s="36"/>
      <c r="D4" s="37" t="s">
        <v>7</v>
      </c>
      <c r="E4" s="38">
        <v>4</v>
      </c>
      <c r="F4" s="38">
        <v>4</v>
      </c>
      <c r="G4" s="38">
        <v>3</v>
      </c>
      <c r="H4" s="38">
        <v>4</v>
      </c>
      <c r="I4" s="38">
        <v>5</v>
      </c>
      <c r="J4" s="38">
        <v>3</v>
      </c>
      <c r="K4" s="38">
        <v>4</v>
      </c>
      <c r="L4" s="38">
        <v>5</v>
      </c>
      <c r="M4" s="38">
        <v>4</v>
      </c>
      <c r="N4" s="38">
        <f>SUM(E4:M4)</f>
        <v>36</v>
      </c>
      <c r="O4" s="38">
        <v>4</v>
      </c>
      <c r="P4" s="38">
        <v>3</v>
      </c>
      <c r="Q4" s="38">
        <v>4</v>
      </c>
      <c r="R4" s="38">
        <v>3</v>
      </c>
      <c r="S4" s="38">
        <v>5</v>
      </c>
      <c r="T4" s="38">
        <v>4</v>
      </c>
      <c r="U4" s="38">
        <v>4</v>
      </c>
      <c r="V4" s="38">
        <v>4</v>
      </c>
      <c r="W4" s="38">
        <v>5</v>
      </c>
      <c r="X4" s="38">
        <f>SUM(O4:W4)</f>
        <v>36</v>
      </c>
      <c r="Y4" s="38">
        <f>N4+X4</f>
        <v>72</v>
      </c>
      <c r="Z4" s="164"/>
      <c r="AA4" s="7">
        <f>E4</f>
        <v>4</v>
      </c>
      <c r="AB4" s="7">
        <f t="shared" ref="AB4:AH4" si="0">F4</f>
        <v>4</v>
      </c>
      <c r="AC4" s="7">
        <f t="shared" si="0"/>
        <v>3</v>
      </c>
      <c r="AD4" s="7">
        <f t="shared" si="0"/>
        <v>4</v>
      </c>
      <c r="AE4" s="7">
        <f t="shared" si="0"/>
        <v>5</v>
      </c>
      <c r="AF4" s="7">
        <f t="shared" si="0"/>
        <v>3</v>
      </c>
      <c r="AG4" s="7">
        <f t="shared" si="0"/>
        <v>4</v>
      </c>
      <c r="AH4" s="7">
        <f t="shared" si="0"/>
        <v>5</v>
      </c>
      <c r="AI4" s="7">
        <f>M4</f>
        <v>4</v>
      </c>
      <c r="AJ4" s="7">
        <f>O4</f>
        <v>4</v>
      </c>
      <c r="AK4" s="7">
        <f t="shared" ref="AK4:AR4" si="1">P4</f>
        <v>3</v>
      </c>
      <c r="AL4" s="7">
        <f t="shared" si="1"/>
        <v>4</v>
      </c>
      <c r="AM4" s="7">
        <f t="shared" si="1"/>
        <v>3</v>
      </c>
      <c r="AN4" s="7">
        <f t="shared" si="1"/>
        <v>5</v>
      </c>
      <c r="AO4" s="7">
        <f t="shared" si="1"/>
        <v>4</v>
      </c>
      <c r="AP4" s="7">
        <f t="shared" si="1"/>
        <v>4</v>
      </c>
      <c r="AQ4" s="7">
        <f t="shared" si="1"/>
        <v>4</v>
      </c>
      <c r="AR4" s="7">
        <f t="shared" si="1"/>
        <v>5</v>
      </c>
      <c r="AS4" s="22"/>
      <c r="AT4" s="23"/>
      <c r="AU4" s="23"/>
      <c r="AV4" s="23"/>
      <c r="AW4" s="23"/>
      <c r="AX4" s="23"/>
      <c r="AY4" s="24">
        <f>E4</f>
        <v>4</v>
      </c>
      <c r="AZ4" s="25">
        <f t="shared" ref="AZ4:BG4" si="2">F4</f>
        <v>4</v>
      </c>
      <c r="BA4" s="25">
        <f t="shared" si="2"/>
        <v>3</v>
      </c>
      <c r="BB4" s="25">
        <f t="shared" si="2"/>
        <v>4</v>
      </c>
      <c r="BC4" s="25">
        <f t="shared" si="2"/>
        <v>5</v>
      </c>
      <c r="BD4" s="25">
        <f t="shared" si="2"/>
        <v>3</v>
      </c>
      <c r="BE4" s="25">
        <f t="shared" si="2"/>
        <v>4</v>
      </c>
      <c r="BF4" s="25">
        <f t="shared" si="2"/>
        <v>5</v>
      </c>
      <c r="BG4" s="25">
        <f t="shared" si="2"/>
        <v>4</v>
      </c>
      <c r="BH4" s="25">
        <f>O4</f>
        <v>4</v>
      </c>
      <c r="BI4" s="25">
        <f t="shared" ref="BI4:BP4" si="3">P4</f>
        <v>3</v>
      </c>
      <c r="BJ4" s="25">
        <f t="shared" si="3"/>
        <v>4</v>
      </c>
      <c r="BK4" s="25">
        <f t="shared" si="3"/>
        <v>3</v>
      </c>
      <c r="BL4" s="25">
        <f t="shared" si="3"/>
        <v>5</v>
      </c>
      <c r="BM4" s="25">
        <f t="shared" si="3"/>
        <v>4</v>
      </c>
      <c r="BN4" s="25">
        <f t="shared" si="3"/>
        <v>4</v>
      </c>
      <c r="BO4" s="25">
        <f t="shared" si="3"/>
        <v>4</v>
      </c>
      <c r="BP4" s="26">
        <f t="shared" si="3"/>
        <v>5</v>
      </c>
      <c r="BQ4" s="25">
        <f>E4</f>
        <v>4</v>
      </c>
      <c r="BR4" s="25">
        <f t="shared" ref="BR4:BY4" si="4">F4</f>
        <v>4</v>
      </c>
      <c r="BS4" s="25">
        <f t="shared" si="4"/>
        <v>3</v>
      </c>
      <c r="BT4" s="25">
        <f t="shared" si="4"/>
        <v>4</v>
      </c>
      <c r="BU4" s="25">
        <f t="shared" si="4"/>
        <v>5</v>
      </c>
      <c r="BV4" s="25">
        <f t="shared" si="4"/>
        <v>3</v>
      </c>
      <c r="BW4" s="25">
        <f t="shared" si="4"/>
        <v>4</v>
      </c>
      <c r="BX4" s="25">
        <f t="shared" si="4"/>
        <v>5</v>
      </c>
      <c r="BY4" s="25">
        <f t="shared" si="4"/>
        <v>4</v>
      </c>
      <c r="BZ4" s="25">
        <f>O4</f>
        <v>4</v>
      </c>
      <c r="CA4" s="25">
        <f t="shared" ref="CA4:CH4" si="5">P4</f>
        <v>3</v>
      </c>
      <c r="CB4" s="25">
        <f t="shared" si="5"/>
        <v>4</v>
      </c>
      <c r="CC4" s="25">
        <f t="shared" si="5"/>
        <v>3</v>
      </c>
      <c r="CD4" s="25">
        <f t="shared" si="5"/>
        <v>5</v>
      </c>
      <c r="CE4" s="25">
        <f t="shared" si="5"/>
        <v>4</v>
      </c>
      <c r="CF4" s="25">
        <f t="shared" si="5"/>
        <v>4</v>
      </c>
      <c r="CG4" s="25">
        <f t="shared" si="5"/>
        <v>4</v>
      </c>
      <c r="CH4" s="25">
        <f t="shared" si="5"/>
        <v>5</v>
      </c>
      <c r="CI4" s="24">
        <f>E4</f>
        <v>4</v>
      </c>
      <c r="CJ4" s="25">
        <f t="shared" ref="CJ4:CQ4" si="6">F4</f>
        <v>4</v>
      </c>
      <c r="CK4" s="25">
        <f t="shared" si="6"/>
        <v>3</v>
      </c>
      <c r="CL4" s="25">
        <f t="shared" si="6"/>
        <v>4</v>
      </c>
      <c r="CM4" s="25">
        <f t="shared" si="6"/>
        <v>5</v>
      </c>
      <c r="CN4" s="25">
        <f t="shared" si="6"/>
        <v>3</v>
      </c>
      <c r="CO4" s="25">
        <f t="shared" si="6"/>
        <v>4</v>
      </c>
      <c r="CP4" s="25">
        <f t="shared" si="6"/>
        <v>5</v>
      </c>
      <c r="CQ4" s="25">
        <f t="shared" si="6"/>
        <v>4</v>
      </c>
      <c r="CR4" s="25">
        <f>O4</f>
        <v>4</v>
      </c>
      <c r="CS4" s="25">
        <f t="shared" ref="CS4:CZ4" si="7">P4</f>
        <v>3</v>
      </c>
      <c r="CT4" s="25">
        <f t="shared" si="7"/>
        <v>4</v>
      </c>
      <c r="CU4" s="25">
        <f t="shared" si="7"/>
        <v>3</v>
      </c>
      <c r="CV4" s="25">
        <f t="shared" si="7"/>
        <v>5</v>
      </c>
      <c r="CW4" s="25">
        <f t="shared" si="7"/>
        <v>4</v>
      </c>
      <c r="CX4" s="25">
        <f t="shared" si="7"/>
        <v>4</v>
      </c>
      <c r="CY4" s="25">
        <f t="shared" si="7"/>
        <v>4</v>
      </c>
      <c r="CZ4" s="26">
        <f t="shared" si="7"/>
        <v>5</v>
      </c>
      <c r="DA4" s="23"/>
      <c r="DB4" s="23"/>
      <c r="DC4" s="23"/>
      <c r="DD4" s="27"/>
    </row>
    <row r="5" spans="1:108" ht="19.5" thickBot="1">
      <c r="A5" s="14"/>
      <c r="B5" s="39" t="s">
        <v>8</v>
      </c>
      <c r="C5" s="40" t="s">
        <v>31</v>
      </c>
      <c r="D5" s="41" t="s">
        <v>9</v>
      </c>
      <c r="E5" s="42">
        <v>365</v>
      </c>
      <c r="F5" s="42">
        <v>358</v>
      </c>
      <c r="G5" s="42">
        <v>138</v>
      </c>
      <c r="H5" s="42">
        <v>440</v>
      </c>
      <c r="I5" s="42">
        <v>517</v>
      </c>
      <c r="J5" s="42">
        <v>149</v>
      </c>
      <c r="K5" s="42">
        <v>360</v>
      </c>
      <c r="L5" s="42">
        <v>542</v>
      </c>
      <c r="M5" s="42">
        <v>385</v>
      </c>
      <c r="N5" s="42">
        <f>SUM(E5:M5)</f>
        <v>3254</v>
      </c>
      <c r="O5" s="42">
        <v>385</v>
      </c>
      <c r="P5" s="42">
        <v>177</v>
      </c>
      <c r="Q5" s="42">
        <v>380</v>
      </c>
      <c r="R5" s="42">
        <v>152</v>
      </c>
      <c r="S5" s="42">
        <v>520</v>
      </c>
      <c r="T5" s="42">
        <v>459</v>
      </c>
      <c r="U5" s="42">
        <v>436</v>
      </c>
      <c r="V5" s="42">
        <v>362</v>
      </c>
      <c r="W5" s="42">
        <v>540</v>
      </c>
      <c r="X5" s="42">
        <f>SUM(O5:W5)</f>
        <v>3411</v>
      </c>
      <c r="Y5" s="42">
        <f>N5+X5</f>
        <v>6665</v>
      </c>
      <c r="Z5" s="165">
        <f>X11</f>
        <v>309</v>
      </c>
      <c r="AA5" s="181" t="s">
        <v>10</v>
      </c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22"/>
      <c r="AT5" s="23"/>
      <c r="AU5" s="23"/>
      <c r="AV5" s="23"/>
      <c r="AW5" s="23"/>
      <c r="AX5" s="23"/>
      <c r="AY5" s="183" t="s">
        <v>11</v>
      </c>
      <c r="AZ5" s="184"/>
      <c r="BA5" s="184"/>
      <c r="BB5" s="184"/>
      <c r="BC5" s="184"/>
      <c r="BD5" s="184"/>
      <c r="BE5" s="184"/>
      <c r="BF5" s="184"/>
      <c r="BG5" s="184"/>
      <c r="BH5" s="184"/>
      <c r="BI5" s="184"/>
      <c r="BJ5" s="184"/>
      <c r="BK5" s="184"/>
      <c r="BL5" s="184"/>
      <c r="BM5" s="184"/>
      <c r="BN5" s="184"/>
      <c r="BO5" s="184"/>
      <c r="BP5" s="185"/>
      <c r="BQ5" s="183" t="s">
        <v>12</v>
      </c>
      <c r="BR5" s="184"/>
      <c r="BS5" s="184"/>
      <c r="BT5" s="184"/>
      <c r="BU5" s="184"/>
      <c r="BV5" s="184"/>
      <c r="BW5" s="184"/>
      <c r="BX5" s="184"/>
      <c r="BY5" s="184"/>
      <c r="BZ5" s="184"/>
      <c r="CA5" s="184"/>
      <c r="CB5" s="184"/>
      <c r="CC5" s="184"/>
      <c r="CD5" s="184"/>
      <c r="CE5" s="184"/>
      <c r="CF5" s="184"/>
      <c r="CG5" s="184"/>
      <c r="CH5" s="184"/>
      <c r="CI5" s="183" t="s">
        <v>13</v>
      </c>
      <c r="CJ5" s="184"/>
      <c r="CK5" s="184"/>
      <c r="CL5" s="184"/>
      <c r="CM5" s="184"/>
      <c r="CN5" s="184"/>
      <c r="CO5" s="184"/>
      <c r="CP5" s="184"/>
      <c r="CQ5" s="184"/>
      <c r="CR5" s="184"/>
      <c r="CS5" s="184"/>
      <c r="CT5" s="184"/>
      <c r="CU5" s="184"/>
      <c r="CV5" s="184"/>
      <c r="CW5" s="184"/>
      <c r="CX5" s="184"/>
      <c r="CY5" s="184"/>
      <c r="CZ5" s="185"/>
      <c r="DA5" s="23"/>
      <c r="DB5" s="23"/>
      <c r="DC5" s="23"/>
      <c r="DD5" s="27"/>
    </row>
    <row r="6" spans="1:108" ht="24.95" customHeight="1" thickBot="1">
      <c r="A6" s="14"/>
      <c r="B6" s="43" t="s">
        <v>14</v>
      </c>
      <c r="C6" s="202" t="s">
        <v>15</v>
      </c>
      <c r="D6" s="203"/>
      <c r="E6" s="43">
        <v>1</v>
      </c>
      <c r="F6" s="43">
        <v>2</v>
      </c>
      <c r="G6" s="43">
        <v>3</v>
      </c>
      <c r="H6" s="43">
        <v>4</v>
      </c>
      <c r="I6" s="43">
        <v>5</v>
      </c>
      <c r="J6" s="43">
        <v>6</v>
      </c>
      <c r="K6" s="43">
        <v>7</v>
      </c>
      <c r="L6" s="43">
        <v>8</v>
      </c>
      <c r="M6" s="43">
        <v>9</v>
      </c>
      <c r="N6" s="44" t="s">
        <v>16</v>
      </c>
      <c r="O6" s="43">
        <v>10</v>
      </c>
      <c r="P6" s="43">
        <v>11</v>
      </c>
      <c r="Q6" s="43">
        <v>12</v>
      </c>
      <c r="R6" s="43">
        <v>13</v>
      </c>
      <c r="S6" s="43">
        <v>14</v>
      </c>
      <c r="T6" s="43">
        <v>15</v>
      </c>
      <c r="U6" s="43">
        <v>16</v>
      </c>
      <c r="V6" s="43">
        <v>17</v>
      </c>
      <c r="W6" s="43">
        <v>18</v>
      </c>
      <c r="X6" s="44" t="s">
        <v>17</v>
      </c>
      <c r="Y6" s="44" t="s">
        <v>18</v>
      </c>
      <c r="Z6" s="164"/>
      <c r="AA6" s="45" t="s">
        <v>4</v>
      </c>
      <c r="AB6" s="45" t="s">
        <v>4</v>
      </c>
      <c r="AC6" s="45" t="s">
        <v>4</v>
      </c>
      <c r="AD6" s="46" t="s">
        <v>4</v>
      </c>
      <c r="AE6" s="46" t="s">
        <v>4</v>
      </c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47" t="s">
        <v>19</v>
      </c>
      <c r="AT6" s="48" t="s">
        <v>20</v>
      </c>
      <c r="AU6" s="48" t="s">
        <v>7</v>
      </c>
      <c r="AV6" s="48" t="s">
        <v>21</v>
      </c>
      <c r="AW6" s="48" t="s">
        <v>22</v>
      </c>
      <c r="AX6" s="49" t="s">
        <v>23</v>
      </c>
      <c r="AY6" s="46" t="s">
        <v>4</v>
      </c>
      <c r="AZ6" s="46" t="s">
        <v>4</v>
      </c>
      <c r="BA6" s="46" t="s">
        <v>4</v>
      </c>
      <c r="BB6" s="46" t="s">
        <v>4</v>
      </c>
      <c r="BC6" s="46" t="s">
        <v>4</v>
      </c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1"/>
      <c r="BQ6" s="46" t="s">
        <v>4</v>
      </c>
      <c r="BR6" s="46" t="s">
        <v>4</v>
      </c>
      <c r="BS6" s="46" t="s">
        <v>4</v>
      </c>
      <c r="BT6" s="46" t="s">
        <v>4</v>
      </c>
      <c r="BU6" s="46" t="s">
        <v>4</v>
      </c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2" t="s">
        <v>4</v>
      </c>
      <c r="CJ6" s="46" t="s">
        <v>4</v>
      </c>
      <c r="CK6" s="46" t="s">
        <v>4</v>
      </c>
      <c r="CL6" s="46" t="s">
        <v>4</v>
      </c>
      <c r="CM6" s="46" t="s">
        <v>4</v>
      </c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47" t="s">
        <v>24</v>
      </c>
      <c r="DB6" s="48" t="s">
        <v>25</v>
      </c>
      <c r="DC6" s="49" t="s">
        <v>26</v>
      </c>
      <c r="DD6" s="27"/>
    </row>
    <row r="7" spans="1:108" ht="24.95" customHeight="1">
      <c r="A7" s="14"/>
      <c r="B7" s="53">
        <v>1</v>
      </c>
      <c r="C7" s="190" t="s">
        <v>53</v>
      </c>
      <c r="D7" s="191"/>
      <c r="E7" s="56">
        <v>5</v>
      </c>
      <c r="F7" s="56">
        <v>4</v>
      </c>
      <c r="G7" s="56">
        <v>3</v>
      </c>
      <c r="H7" s="56">
        <v>4</v>
      </c>
      <c r="I7" s="56">
        <v>5</v>
      </c>
      <c r="J7" s="56">
        <v>4</v>
      </c>
      <c r="K7" s="56">
        <v>4</v>
      </c>
      <c r="L7" s="56">
        <v>5</v>
      </c>
      <c r="M7" s="56">
        <v>4</v>
      </c>
      <c r="N7" s="57">
        <f>SUM(E7:M7)</f>
        <v>38</v>
      </c>
      <c r="O7" s="56">
        <v>6</v>
      </c>
      <c r="P7" s="56">
        <v>3</v>
      </c>
      <c r="Q7" s="56">
        <v>4</v>
      </c>
      <c r="R7" s="56">
        <v>3</v>
      </c>
      <c r="S7" s="56">
        <v>6</v>
      </c>
      <c r="T7" s="56">
        <v>4</v>
      </c>
      <c r="U7" s="56">
        <v>4</v>
      </c>
      <c r="V7" s="56">
        <v>3</v>
      </c>
      <c r="W7" s="56">
        <v>4</v>
      </c>
      <c r="X7" s="57">
        <f>SUM(O7:W7)</f>
        <v>37</v>
      </c>
      <c r="Y7" s="57">
        <f>N7+X7</f>
        <v>75</v>
      </c>
      <c r="Z7" s="164"/>
      <c r="AA7" s="7">
        <f>IF(E7="","",E7-E$4)</f>
        <v>1</v>
      </c>
      <c r="AB7" s="7">
        <f t="shared" ref="AB7:AI10" si="8">IF(F7="","",F7-F$4)</f>
        <v>0</v>
      </c>
      <c r="AC7" s="7">
        <f t="shared" si="8"/>
        <v>0</v>
      </c>
      <c r="AD7" s="7">
        <f t="shared" si="8"/>
        <v>0</v>
      </c>
      <c r="AE7" s="7">
        <f t="shared" si="8"/>
        <v>0</v>
      </c>
      <c r="AF7" s="7">
        <f t="shared" si="8"/>
        <v>1</v>
      </c>
      <c r="AG7" s="7">
        <f t="shared" si="8"/>
        <v>0</v>
      </c>
      <c r="AH7" s="7">
        <f t="shared" si="8"/>
        <v>0</v>
      </c>
      <c r="AI7" s="7">
        <f t="shared" si="8"/>
        <v>0</v>
      </c>
      <c r="AJ7" s="7">
        <f>IF(O7="","",O7-O$4)</f>
        <v>2</v>
      </c>
      <c r="AK7" s="7">
        <f t="shared" ref="AK7:AR10" si="9">IF(P7="","",P7-P$4)</f>
        <v>0</v>
      </c>
      <c r="AL7" s="7">
        <f t="shared" si="9"/>
        <v>0</v>
      </c>
      <c r="AM7" s="7">
        <f t="shared" si="9"/>
        <v>0</v>
      </c>
      <c r="AN7" s="7">
        <f t="shared" si="9"/>
        <v>1</v>
      </c>
      <c r="AO7" s="7">
        <f t="shared" si="9"/>
        <v>0</v>
      </c>
      <c r="AP7" s="7">
        <f t="shared" si="9"/>
        <v>0</v>
      </c>
      <c r="AQ7" s="7">
        <f t="shared" si="9"/>
        <v>-1</v>
      </c>
      <c r="AR7" s="7">
        <f t="shared" si="9"/>
        <v>-1</v>
      </c>
      <c r="AS7" s="58">
        <f>COUNTIF($AA7:$AR7,"=-2")</f>
        <v>0</v>
      </c>
      <c r="AT7" s="59">
        <f>COUNTIF($AA7:$AR7,"=-1")</f>
        <v>2</v>
      </c>
      <c r="AU7" s="59">
        <f>COUNTIF($AA7:$AR7,"=0")</f>
        <v>12</v>
      </c>
      <c r="AV7" s="59">
        <f>COUNTIF($AA7:$AR7,"=1")</f>
        <v>3</v>
      </c>
      <c r="AW7" s="59">
        <f>COUNTIF($AA7:$AR7,"=2")</f>
        <v>1</v>
      </c>
      <c r="AX7" s="60">
        <f>COUNTIF($AA7:$AR7,"&gt;2")</f>
        <v>0</v>
      </c>
      <c r="AY7" s="50" t="str">
        <f t="shared" ref="AY7:BP10" si="10">IF(AA$4=3,AA7,"")</f>
        <v/>
      </c>
      <c r="AZ7" s="50" t="str">
        <f t="shared" si="10"/>
        <v/>
      </c>
      <c r="BA7" s="50">
        <f t="shared" si="10"/>
        <v>0</v>
      </c>
      <c r="BB7" s="50" t="str">
        <f t="shared" si="10"/>
        <v/>
      </c>
      <c r="BC7" s="50" t="str">
        <f t="shared" si="10"/>
        <v/>
      </c>
      <c r="BD7" s="50">
        <f t="shared" si="10"/>
        <v>1</v>
      </c>
      <c r="BE7" s="50" t="str">
        <f t="shared" si="10"/>
        <v/>
      </c>
      <c r="BF7" s="50" t="str">
        <f t="shared" si="10"/>
        <v/>
      </c>
      <c r="BG7" s="50" t="str">
        <f t="shared" si="10"/>
        <v/>
      </c>
      <c r="BH7" s="50" t="str">
        <f t="shared" si="10"/>
        <v/>
      </c>
      <c r="BI7" s="50">
        <f t="shared" si="10"/>
        <v>0</v>
      </c>
      <c r="BJ7" s="50" t="str">
        <f t="shared" si="10"/>
        <v/>
      </c>
      <c r="BK7" s="50">
        <f t="shared" si="10"/>
        <v>0</v>
      </c>
      <c r="BL7" s="50" t="str">
        <f t="shared" si="10"/>
        <v/>
      </c>
      <c r="BM7" s="50" t="str">
        <f t="shared" si="10"/>
        <v/>
      </c>
      <c r="BN7" s="50" t="str">
        <f t="shared" si="10"/>
        <v/>
      </c>
      <c r="BO7" s="50" t="str">
        <f t="shared" si="10"/>
        <v/>
      </c>
      <c r="BP7" s="51" t="str">
        <f t="shared" si="10"/>
        <v/>
      </c>
      <c r="BQ7" s="50">
        <f t="shared" ref="BQ7:CH10" si="11">IF(AA$4=4,AA7,"")</f>
        <v>1</v>
      </c>
      <c r="BR7" s="50">
        <f t="shared" si="11"/>
        <v>0</v>
      </c>
      <c r="BS7" s="50" t="str">
        <f t="shared" si="11"/>
        <v/>
      </c>
      <c r="BT7" s="50">
        <f t="shared" si="11"/>
        <v>0</v>
      </c>
      <c r="BU7" s="50" t="str">
        <f t="shared" si="11"/>
        <v/>
      </c>
      <c r="BV7" s="50" t="str">
        <f t="shared" si="11"/>
        <v/>
      </c>
      <c r="BW7" s="50">
        <f t="shared" si="11"/>
        <v>0</v>
      </c>
      <c r="BX7" s="50" t="str">
        <f t="shared" si="11"/>
        <v/>
      </c>
      <c r="BY7" s="50">
        <f t="shared" si="11"/>
        <v>0</v>
      </c>
      <c r="BZ7" s="50">
        <f t="shared" si="11"/>
        <v>2</v>
      </c>
      <c r="CA7" s="50" t="str">
        <f t="shared" si="11"/>
        <v/>
      </c>
      <c r="CB7" s="50">
        <f t="shared" si="11"/>
        <v>0</v>
      </c>
      <c r="CC7" s="50" t="str">
        <f t="shared" si="11"/>
        <v/>
      </c>
      <c r="CD7" s="50" t="str">
        <f t="shared" si="11"/>
        <v/>
      </c>
      <c r="CE7" s="50">
        <f t="shared" si="11"/>
        <v>0</v>
      </c>
      <c r="CF7" s="50">
        <f t="shared" si="11"/>
        <v>0</v>
      </c>
      <c r="CG7" s="50">
        <f t="shared" si="11"/>
        <v>-1</v>
      </c>
      <c r="CH7" s="50" t="str">
        <f t="shared" si="11"/>
        <v/>
      </c>
      <c r="CI7" s="61" t="str">
        <f t="shared" ref="CI7:CZ10" si="12">IF(AA$4=5,AA7,"")</f>
        <v/>
      </c>
      <c r="CJ7" s="50" t="str">
        <f t="shared" si="12"/>
        <v/>
      </c>
      <c r="CK7" s="50" t="str">
        <f t="shared" si="12"/>
        <v/>
      </c>
      <c r="CL7" s="50" t="str">
        <f t="shared" si="12"/>
        <v/>
      </c>
      <c r="CM7" s="50">
        <f t="shared" si="12"/>
        <v>0</v>
      </c>
      <c r="CN7" s="50" t="str">
        <f t="shared" si="12"/>
        <v/>
      </c>
      <c r="CO7" s="50" t="str">
        <f t="shared" si="12"/>
        <v/>
      </c>
      <c r="CP7" s="50">
        <f t="shared" si="12"/>
        <v>0</v>
      </c>
      <c r="CQ7" s="50" t="str">
        <f t="shared" si="12"/>
        <v/>
      </c>
      <c r="CR7" s="50" t="str">
        <f t="shared" si="12"/>
        <v/>
      </c>
      <c r="CS7" s="50" t="str">
        <f t="shared" si="12"/>
        <v/>
      </c>
      <c r="CT7" s="50" t="str">
        <f t="shared" si="12"/>
        <v/>
      </c>
      <c r="CU7" s="50" t="str">
        <f t="shared" si="12"/>
        <v/>
      </c>
      <c r="CV7" s="50">
        <f t="shared" si="12"/>
        <v>1</v>
      </c>
      <c r="CW7" s="50" t="str">
        <f t="shared" si="12"/>
        <v/>
      </c>
      <c r="CX7" s="50" t="str">
        <f t="shared" si="12"/>
        <v/>
      </c>
      <c r="CY7" s="50" t="str">
        <f t="shared" si="12"/>
        <v/>
      </c>
      <c r="CZ7" s="50">
        <f t="shared" si="12"/>
        <v>-1</v>
      </c>
      <c r="DA7" s="62">
        <f>SUM(AY7:BP7)</f>
        <v>1</v>
      </c>
      <c r="DB7" s="63">
        <f>SUM(BQ7:CH7)</f>
        <v>2</v>
      </c>
      <c r="DC7" s="64">
        <f>SUM(CI7:CZ7)</f>
        <v>0</v>
      </c>
      <c r="DD7" s="27"/>
    </row>
    <row r="8" spans="1:108" ht="24.95" customHeight="1">
      <c r="A8" s="14"/>
      <c r="B8" s="53">
        <v>2</v>
      </c>
      <c r="C8" s="190" t="s">
        <v>54</v>
      </c>
      <c r="D8" s="191"/>
      <c r="E8" s="56">
        <v>6</v>
      </c>
      <c r="F8" s="56">
        <v>6</v>
      </c>
      <c r="G8" s="56">
        <v>5</v>
      </c>
      <c r="H8" s="56">
        <v>4</v>
      </c>
      <c r="I8" s="56">
        <v>6</v>
      </c>
      <c r="J8" s="56">
        <v>4</v>
      </c>
      <c r="K8" s="56">
        <v>4</v>
      </c>
      <c r="L8" s="56">
        <v>5</v>
      </c>
      <c r="M8" s="56">
        <v>5</v>
      </c>
      <c r="N8" s="57">
        <f>SUM(E8:M8)</f>
        <v>45</v>
      </c>
      <c r="O8" s="56">
        <v>5</v>
      </c>
      <c r="P8" s="56">
        <v>4</v>
      </c>
      <c r="Q8" s="56">
        <v>4</v>
      </c>
      <c r="R8" s="56">
        <v>3</v>
      </c>
      <c r="S8" s="56">
        <v>5</v>
      </c>
      <c r="T8" s="56">
        <v>4</v>
      </c>
      <c r="U8" s="56">
        <v>5</v>
      </c>
      <c r="V8" s="56">
        <v>6</v>
      </c>
      <c r="W8" s="56">
        <v>6</v>
      </c>
      <c r="X8" s="57">
        <f>SUM(O8:W8)</f>
        <v>42</v>
      </c>
      <c r="Y8" s="57">
        <f>N8+X8</f>
        <v>87</v>
      </c>
      <c r="Z8" s="164"/>
      <c r="AA8" s="7">
        <f>IF(E8="","",E8-E$4)</f>
        <v>2</v>
      </c>
      <c r="AB8" s="7">
        <f t="shared" si="8"/>
        <v>2</v>
      </c>
      <c r="AC8" s="7">
        <f t="shared" si="8"/>
        <v>2</v>
      </c>
      <c r="AD8" s="7">
        <f t="shared" si="8"/>
        <v>0</v>
      </c>
      <c r="AE8" s="7">
        <f t="shared" si="8"/>
        <v>1</v>
      </c>
      <c r="AF8" s="7">
        <f t="shared" si="8"/>
        <v>1</v>
      </c>
      <c r="AG8" s="7">
        <f t="shared" si="8"/>
        <v>0</v>
      </c>
      <c r="AH8" s="7">
        <f t="shared" si="8"/>
        <v>0</v>
      </c>
      <c r="AI8" s="7">
        <f t="shared" si="8"/>
        <v>1</v>
      </c>
      <c r="AJ8" s="7">
        <f>IF(O8="","",O8-O$4)</f>
        <v>1</v>
      </c>
      <c r="AK8" s="7">
        <f t="shared" si="9"/>
        <v>1</v>
      </c>
      <c r="AL8" s="7">
        <f t="shared" si="9"/>
        <v>0</v>
      </c>
      <c r="AM8" s="7">
        <f t="shared" si="9"/>
        <v>0</v>
      </c>
      <c r="AN8" s="7">
        <f t="shared" si="9"/>
        <v>0</v>
      </c>
      <c r="AO8" s="7">
        <f t="shared" si="9"/>
        <v>0</v>
      </c>
      <c r="AP8" s="7">
        <f t="shared" si="9"/>
        <v>1</v>
      </c>
      <c r="AQ8" s="7">
        <f t="shared" si="9"/>
        <v>2</v>
      </c>
      <c r="AR8" s="7">
        <f t="shared" si="9"/>
        <v>1</v>
      </c>
      <c r="AS8" s="65">
        <f>COUNTIF($AA8:$AR8,"=-2")</f>
        <v>0</v>
      </c>
      <c r="AT8" s="66">
        <f>COUNTIF($AA8:$AR8,"=-1")</f>
        <v>0</v>
      </c>
      <c r="AU8" s="66">
        <f>COUNTIF($AA8:$AR8,"=0")</f>
        <v>7</v>
      </c>
      <c r="AV8" s="66">
        <f>COUNTIF($AA8:$AR8,"=1")</f>
        <v>7</v>
      </c>
      <c r="AW8" s="66">
        <f>COUNTIF($AA8:$AR8,"=2")</f>
        <v>4</v>
      </c>
      <c r="AX8" s="67">
        <f>COUNTIF($AA8:$AR8,"&gt;2")</f>
        <v>0</v>
      </c>
      <c r="AY8" s="50" t="str">
        <f>IF(AA$4=3,AA8,"")</f>
        <v/>
      </c>
      <c r="AZ8" s="50" t="str">
        <f t="shared" si="10"/>
        <v/>
      </c>
      <c r="BA8" s="50">
        <f t="shared" si="10"/>
        <v>2</v>
      </c>
      <c r="BB8" s="50" t="str">
        <f t="shared" si="10"/>
        <v/>
      </c>
      <c r="BC8" s="50" t="str">
        <f t="shared" si="10"/>
        <v/>
      </c>
      <c r="BD8" s="50">
        <f t="shared" si="10"/>
        <v>1</v>
      </c>
      <c r="BE8" s="50" t="str">
        <f t="shared" si="10"/>
        <v/>
      </c>
      <c r="BF8" s="50" t="str">
        <f t="shared" si="10"/>
        <v/>
      </c>
      <c r="BG8" s="50" t="str">
        <f t="shared" si="10"/>
        <v/>
      </c>
      <c r="BH8" s="50" t="str">
        <f t="shared" si="10"/>
        <v/>
      </c>
      <c r="BI8" s="50">
        <f t="shared" si="10"/>
        <v>1</v>
      </c>
      <c r="BJ8" s="50" t="str">
        <f t="shared" si="10"/>
        <v/>
      </c>
      <c r="BK8" s="50">
        <f t="shared" si="10"/>
        <v>0</v>
      </c>
      <c r="BL8" s="50" t="str">
        <f t="shared" si="10"/>
        <v/>
      </c>
      <c r="BM8" s="50" t="str">
        <f t="shared" si="10"/>
        <v/>
      </c>
      <c r="BN8" s="50" t="str">
        <f t="shared" si="10"/>
        <v/>
      </c>
      <c r="BO8" s="50" t="str">
        <f t="shared" si="10"/>
        <v/>
      </c>
      <c r="BP8" s="51" t="str">
        <f t="shared" si="10"/>
        <v/>
      </c>
      <c r="BQ8" s="50">
        <f>IF(AA$4=4,AA8,"")</f>
        <v>2</v>
      </c>
      <c r="BR8" s="50">
        <f t="shared" si="11"/>
        <v>2</v>
      </c>
      <c r="BS8" s="50" t="str">
        <f t="shared" si="11"/>
        <v/>
      </c>
      <c r="BT8" s="50">
        <f t="shared" si="11"/>
        <v>0</v>
      </c>
      <c r="BU8" s="50" t="str">
        <f t="shared" si="11"/>
        <v/>
      </c>
      <c r="BV8" s="50" t="str">
        <f t="shared" si="11"/>
        <v/>
      </c>
      <c r="BW8" s="50">
        <f t="shared" si="11"/>
        <v>0</v>
      </c>
      <c r="BX8" s="50" t="str">
        <f t="shared" si="11"/>
        <v/>
      </c>
      <c r="BY8" s="50">
        <f t="shared" si="11"/>
        <v>1</v>
      </c>
      <c r="BZ8" s="50">
        <f t="shared" si="11"/>
        <v>1</v>
      </c>
      <c r="CA8" s="50" t="str">
        <f t="shared" si="11"/>
        <v/>
      </c>
      <c r="CB8" s="50">
        <f t="shared" si="11"/>
        <v>0</v>
      </c>
      <c r="CC8" s="50" t="str">
        <f t="shared" si="11"/>
        <v/>
      </c>
      <c r="CD8" s="50" t="str">
        <f t="shared" si="11"/>
        <v/>
      </c>
      <c r="CE8" s="50">
        <f t="shared" si="11"/>
        <v>0</v>
      </c>
      <c r="CF8" s="50">
        <f t="shared" si="11"/>
        <v>1</v>
      </c>
      <c r="CG8" s="50">
        <f t="shared" si="11"/>
        <v>2</v>
      </c>
      <c r="CH8" s="50" t="str">
        <f t="shared" si="11"/>
        <v/>
      </c>
      <c r="CI8" s="61" t="str">
        <f>IF(AA$4=5,AA8,"")</f>
        <v/>
      </c>
      <c r="CJ8" s="50" t="str">
        <f t="shared" si="12"/>
        <v/>
      </c>
      <c r="CK8" s="50" t="str">
        <f t="shared" si="12"/>
        <v/>
      </c>
      <c r="CL8" s="50" t="str">
        <f t="shared" si="12"/>
        <v/>
      </c>
      <c r="CM8" s="50">
        <f t="shared" si="12"/>
        <v>1</v>
      </c>
      <c r="CN8" s="50" t="str">
        <f t="shared" si="12"/>
        <v/>
      </c>
      <c r="CO8" s="50" t="str">
        <f t="shared" si="12"/>
        <v/>
      </c>
      <c r="CP8" s="50">
        <f t="shared" si="12"/>
        <v>0</v>
      </c>
      <c r="CQ8" s="50" t="str">
        <f t="shared" si="12"/>
        <v/>
      </c>
      <c r="CR8" s="50" t="str">
        <f t="shared" si="12"/>
        <v/>
      </c>
      <c r="CS8" s="50" t="str">
        <f t="shared" si="12"/>
        <v/>
      </c>
      <c r="CT8" s="50" t="str">
        <f t="shared" si="12"/>
        <v/>
      </c>
      <c r="CU8" s="50" t="str">
        <f t="shared" si="12"/>
        <v/>
      </c>
      <c r="CV8" s="50">
        <f t="shared" si="12"/>
        <v>0</v>
      </c>
      <c r="CW8" s="50" t="str">
        <f t="shared" si="12"/>
        <v/>
      </c>
      <c r="CX8" s="50" t="str">
        <f t="shared" si="12"/>
        <v/>
      </c>
      <c r="CY8" s="50" t="str">
        <f t="shared" si="12"/>
        <v/>
      </c>
      <c r="CZ8" s="50">
        <f t="shared" si="12"/>
        <v>1</v>
      </c>
      <c r="DA8" s="68">
        <f>SUM(AY8:BP8)</f>
        <v>4</v>
      </c>
      <c r="DB8" s="69">
        <f>SUM(BQ8:CH8)</f>
        <v>9</v>
      </c>
      <c r="DC8" s="70">
        <f>SUM(CI8:CZ8)</f>
        <v>2</v>
      </c>
      <c r="DD8" s="27"/>
    </row>
    <row r="9" spans="1:108" ht="24.95" customHeight="1">
      <c r="A9" s="14"/>
      <c r="B9" s="53" t="s">
        <v>29</v>
      </c>
      <c r="C9" s="190" t="s">
        <v>55</v>
      </c>
      <c r="D9" s="191"/>
      <c r="E9" s="56">
        <v>3</v>
      </c>
      <c r="F9" s="56">
        <v>4</v>
      </c>
      <c r="G9" s="56">
        <v>3</v>
      </c>
      <c r="H9" s="56">
        <v>4</v>
      </c>
      <c r="I9" s="56">
        <v>5</v>
      </c>
      <c r="J9" s="56">
        <v>3</v>
      </c>
      <c r="K9" s="56">
        <v>4</v>
      </c>
      <c r="L9" s="56">
        <v>5</v>
      </c>
      <c r="M9" s="56">
        <v>5</v>
      </c>
      <c r="N9" s="57">
        <f>SUM(E9:M9)</f>
        <v>36</v>
      </c>
      <c r="O9" s="56">
        <v>5</v>
      </c>
      <c r="P9" s="56">
        <v>3</v>
      </c>
      <c r="Q9" s="56">
        <v>5</v>
      </c>
      <c r="R9" s="56">
        <v>3</v>
      </c>
      <c r="S9" s="56">
        <v>4</v>
      </c>
      <c r="T9" s="56">
        <v>4</v>
      </c>
      <c r="U9" s="56">
        <v>5</v>
      </c>
      <c r="V9" s="56">
        <v>4</v>
      </c>
      <c r="W9" s="56">
        <v>5</v>
      </c>
      <c r="X9" s="57">
        <f>SUM(O9:W9)</f>
        <v>38</v>
      </c>
      <c r="Y9" s="57">
        <f>N9+X9</f>
        <v>74</v>
      </c>
      <c r="Z9" s="164"/>
      <c r="AA9" s="7">
        <f>IF(E9="","",E9-E$4)</f>
        <v>-1</v>
      </c>
      <c r="AB9" s="7">
        <f t="shared" si="8"/>
        <v>0</v>
      </c>
      <c r="AC9" s="7">
        <f t="shared" si="8"/>
        <v>0</v>
      </c>
      <c r="AD9" s="7">
        <f t="shared" si="8"/>
        <v>0</v>
      </c>
      <c r="AE9" s="7">
        <f t="shared" si="8"/>
        <v>0</v>
      </c>
      <c r="AF9" s="7">
        <f t="shared" si="8"/>
        <v>0</v>
      </c>
      <c r="AG9" s="7">
        <f t="shared" si="8"/>
        <v>0</v>
      </c>
      <c r="AH9" s="7">
        <f t="shared" si="8"/>
        <v>0</v>
      </c>
      <c r="AI9" s="7">
        <f t="shared" si="8"/>
        <v>1</v>
      </c>
      <c r="AJ9" s="7">
        <f>IF(O9="","",O9-O$4)</f>
        <v>1</v>
      </c>
      <c r="AK9" s="7">
        <f t="shared" si="9"/>
        <v>0</v>
      </c>
      <c r="AL9" s="7">
        <f t="shared" si="9"/>
        <v>1</v>
      </c>
      <c r="AM9" s="7">
        <f t="shared" si="9"/>
        <v>0</v>
      </c>
      <c r="AN9" s="7">
        <f t="shared" si="9"/>
        <v>-1</v>
      </c>
      <c r="AO9" s="7">
        <f t="shared" si="9"/>
        <v>0</v>
      </c>
      <c r="AP9" s="7">
        <f t="shared" si="9"/>
        <v>1</v>
      </c>
      <c r="AQ9" s="7">
        <f t="shared" si="9"/>
        <v>0</v>
      </c>
      <c r="AR9" s="7">
        <f t="shared" si="9"/>
        <v>0</v>
      </c>
      <c r="AS9" s="65">
        <f>COUNTIF($AA9:$AR9,"=-2")</f>
        <v>0</v>
      </c>
      <c r="AT9" s="66">
        <f>COUNTIF($AA9:$AR9,"=-1")</f>
        <v>2</v>
      </c>
      <c r="AU9" s="66">
        <f>COUNTIF($AA9:$AR9,"=0")</f>
        <v>12</v>
      </c>
      <c r="AV9" s="66">
        <f>COUNTIF($AA9:$AR9,"=1")</f>
        <v>4</v>
      </c>
      <c r="AW9" s="66">
        <f>COUNTIF($AA9:$AR9,"=2")</f>
        <v>0</v>
      </c>
      <c r="AX9" s="67">
        <f>COUNTIF($AA9:$AR9,"&gt;2")</f>
        <v>0</v>
      </c>
      <c r="AY9" s="50" t="str">
        <f>IF(AA$4=3,AA9,"")</f>
        <v/>
      </c>
      <c r="AZ9" s="50" t="str">
        <f t="shared" si="10"/>
        <v/>
      </c>
      <c r="BA9" s="50">
        <f t="shared" si="10"/>
        <v>0</v>
      </c>
      <c r="BB9" s="50" t="str">
        <f t="shared" si="10"/>
        <v/>
      </c>
      <c r="BC9" s="50" t="str">
        <f t="shared" si="10"/>
        <v/>
      </c>
      <c r="BD9" s="50">
        <f t="shared" si="10"/>
        <v>0</v>
      </c>
      <c r="BE9" s="50" t="str">
        <f t="shared" si="10"/>
        <v/>
      </c>
      <c r="BF9" s="50" t="str">
        <f t="shared" si="10"/>
        <v/>
      </c>
      <c r="BG9" s="50" t="str">
        <f t="shared" si="10"/>
        <v/>
      </c>
      <c r="BH9" s="50" t="str">
        <f t="shared" si="10"/>
        <v/>
      </c>
      <c r="BI9" s="50">
        <f t="shared" si="10"/>
        <v>0</v>
      </c>
      <c r="BJ9" s="50" t="str">
        <f t="shared" si="10"/>
        <v/>
      </c>
      <c r="BK9" s="50">
        <f t="shared" si="10"/>
        <v>0</v>
      </c>
      <c r="BL9" s="50" t="str">
        <f t="shared" si="10"/>
        <v/>
      </c>
      <c r="BM9" s="50" t="str">
        <f t="shared" si="10"/>
        <v/>
      </c>
      <c r="BN9" s="50" t="str">
        <f t="shared" si="10"/>
        <v/>
      </c>
      <c r="BO9" s="50" t="str">
        <f t="shared" si="10"/>
        <v/>
      </c>
      <c r="BP9" s="51" t="str">
        <f t="shared" si="10"/>
        <v/>
      </c>
      <c r="BQ9" s="50">
        <f>IF(AA$4=4,AA9,"")</f>
        <v>-1</v>
      </c>
      <c r="BR9" s="50">
        <f t="shared" si="11"/>
        <v>0</v>
      </c>
      <c r="BS9" s="50" t="str">
        <f t="shared" si="11"/>
        <v/>
      </c>
      <c r="BT9" s="50">
        <f t="shared" si="11"/>
        <v>0</v>
      </c>
      <c r="BU9" s="50" t="str">
        <f t="shared" si="11"/>
        <v/>
      </c>
      <c r="BV9" s="50" t="str">
        <f t="shared" si="11"/>
        <v/>
      </c>
      <c r="BW9" s="50">
        <f t="shared" si="11"/>
        <v>0</v>
      </c>
      <c r="BX9" s="50" t="str">
        <f t="shared" si="11"/>
        <v/>
      </c>
      <c r="BY9" s="50">
        <f t="shared" si="11"/>
        <v>1</v>
      </c>
      <c r="BZ9" s="50">
        <f t="shared" si="11"/>
        <v>1</v>
      </c>
      <c r="CA9" s="50" t="str">
        <f t="shared" si="11"/>
        <v/>
      </c>
      <c r="CB9" s="50">
        <f t="shared" si="11"/>
        <v>1</v>
      </c>
      <c r="CC9" s="50" t="str">
        <f t="shared" si="11"/>
        <v/>
      </c>
      <c r="CD9" s="50" t="str">
        <f t="shared" si="11"/>
        <v/>
      </c>
      <c r="CE9" s="50">
        <f t="shared" si="11"/>
        <v>0</v>
      </c>
      <c r="CF9" s="50">
        <f t="shared" si="11"/>
        <v>1</v>
      </c>
      <c r="CG9" s="50">
        <f t="shared" si="11"/>
        <v>0</v>
      </c>
      <c r="CH9" s="50" t="str">
        <f t="shared" si="11"/>
        <v/>
      </c>
      <c r="CI9" s="61" t="str">
        <f>IF(AA$4=5,AA9,"")</f>
        <v/>
      </c>
      <c r="CJ9" s="50" t="str">
        <f t="shared" si="12"/>
        <v/>
      </c>
      <c r="CK9" s="50" t="str">
        <f t="shared" si="12"/>
        <v/>
      </c>
      <c r="CL9" s="50" t="str">
        <f t="shared" si="12"/>
        <v/>
      </c>
      <c r="CM9" s="50">
        <f t="shared" si="12"/>
        <v>0</v>
      </c>
      <c r="CN9" s="50" t="str">
        <f t="shared" si="12"/>
        <v/>
      </c>
      <c r="CO9" s="50" t="str">
        <f t="shared" si="12"/>
        <v/>
      </c>
      <c r="CP9" s="50">
        <f t="shared" si="12"/>
        <v>0</v>
      </c>
      <c r="CQ9" s="50" t="str">
        <f t="shared" si="12"/>
        <v/>
      </c>
      <c r="CR9" s="50" t="str">
        <f t="shared" si="12"/>
        <v/>
      </c>
      <c r="CS9" s="50" t="str">
        <f t="shared" si="12"/>
        <v/>
      </c>
      <c r="CT9" s="50" t="str">
        <f t="shared" si="12"/>
        <v/>
      </c>
      <c r="CU9" s="50" t="str">
        <f t="shared" si="12"/>
        <v/>
      </c>
      <c r="CV9" s="50">
        <f t="shared" si="12"/>
        <v>-1</v>
      </c>
      <c r="CW9" s="50" t="str">
        <f t="shared" si="12"/>
        <v/>
      </c>
      <c r="CX9" s="50" t="str">
        <f t="shared" si="12"/>
        <v/>
      </c>
      <c r="CY9" s="50" t="str">
        <f t="shared" si="12"/>
        <v/>
      </c>
      <c r="CZ9" s="50">
        <f t="shared" si="12"/>
        <v>0</v>
      </c>
      <c r="DA9" s="68">
        <f>SUM(AY9:BP9)</f>
        <v>0</v>
      </c>
      <c r="DB9" s="69">
        <f>SUM(BQ9:CH9)</f>
        <v>3</v>
      </c>
      <c r="DC9" s="70">
        <f>SUM(CI9:CZ9)</f>
        <v>-1</v>
      </c>
      <c r="DD9" s="27"/>
    </row>
    <row r="10" spans="1:108" s="82" customFormat="1" ht="24.95" customHeight="1" thickBot="1">
      <c r="A10" s="71"/>
      <c r="B10" s="72" t="s">
        <v>30</v>
      </c>
      <c r="C10" s="190" t="s">
        <v>151</v>
      </c>
      <c r="D10" s="191"/>
      <c r="E10" s="56">
        <v>4</v>
      </c>
      <c r="F10" s="56">
        <v>3</v>
      </c>
      <c r="G10" s="56">
        <v>3</v>
      </c>
      <c r="H10" s="56">
        <v>5</v>
      </c>
      <c r="I10" s="56">
        <v>5</v>
      </c>
      <c r="J10" s="56">
        <v>4</v>
      </c>
      <c r="K10" s="56">
        <v>4</v>
      </c>
      <c r="L10" s="56">
        <v>5</v>
      </c>
      <c r="M10" s="56">
        <v>3</v>
      </c>
      <c r="N10" s="57">
        <f>SUM(E10:M10)</f>
        <v>36</v>
      </c>
      <c r="O10" s="56">
        <v>4</v>
      </c>
      <c r="P10" s="56">
        <v>4</v>
      </c>
      <c r="Q10" s="56">
        <v>4</v>
      </c>
      <c r="R10" s="56">
        <v>3</v>
      </c>
      <c r="S10" s="56">
        <v>4</v>
      </c>
      <c r="T10" s="56">
        <v>4</v>
      </c>
      <c r="U10" s="56">
        <v>4</v>
      </c>
      <c r="V10" s="56">
        <v>5</v>
      </c>
      <c r="W10" s="56">
        <v>5</v>
      </c>
      <c r="X10" s="73">
        <f>SUM(O10:W10)</f>
        <v>37</v>
      </c>
      <c r="Y10" s="73">
        <f>N10+X10</f>
        <v>73</v>
      </c>
      <c r="Z10" s="166"/>
      <c r="AA10" s="7">
        <f>IF(E10="","",E10-E$4)</f>
        <v>0</v>
      </c>
      <c r="AB10" s="7">
        <f t="shared" si="8"/>
        <v>-1</v>
      </c>
      <c r="AC10" s="7">
        <f t="shared" si="8"/>
        <v>0</v>
      </c>
      <c r="AD10" s="7">
        <f t="shared" si="8"/>
        <v>1</v>
      </c>
      <c r="AE10" s="7">
        <f t="shared" si="8"/>
        <v>0</v>
      </c>
      <c r="AF10" s="7">
        <f t="shared" si="8"/>
        <v>1</v>
      </c>
      <c r="AG10" s="7">
        <f t="shared" si="8"/>
        <v>0</v>
      </c>
      <c r="AH10" s="7">
        <f t="shared" si="8"/>
        <v>0</v>
      </c>
      <c r="AI10" s="7">
        <f t="shared" si="8"/>
        <v>-1</v>
      </c>
      <c r="AJ10" s="7">
        <f>IF(O10="","",O10-O$4)</f>
        <v>0</v>
      </c>
      <c r="AK10" s="7">
        <f t="shared" si="9"/>
        <v>1</v>
      </c>
      <c r="AL10" s="7">
        <f t="shared" si="9"/>
        <v>0</v>
      </c>
      <c r="AM10" s="7">
        <f t="shared" si="9"/>
        <v>0</v>
      </c>
      <c r="AN10" s="7">
        <f t="shared" si="9"/>
        <v>-1</v>
      </c>
      <c r="AO10" s="7">
        <f t="shared" si="9"/>
        <v>0</v>
      </c>
      <c r="AP10" s="7">
        <f t="shared" si="9"/>
        <v>0</v>
      </c>
      <c r="AQ10" s="7">
        <f t="shared" si="9"/>
        <v>1</v>
      </c>
      <c r="AR10" s="7">
        <f t="shared" si="9"/>
        <v>0</v>
      </c>
      <c r="AS10" s="75">
        <f>COUNTIF($AA10:$AR10,"=-2")</f>
        <v>0</v>
      </c>
      <c r="AT10" s="76">
        <f>COUNTIF($AA10:$AR10,"=-1")</f>
        <v>3</v>
      </c>
      <c r="AU10" s="76">
        <f>COUNTIF($AA10:$AR10,"=0")</f>
        <v>11</v>
      </c>
      <c r="AV10" s="76">
        <f>COUNTIF($AA10:$AR10,"=1")</f>
        <v>4</v>
      </c>
      <c r="AW10" s="76">
        <f>COUNTIF($AA10:$AR10,"=2")</f>
        <v>0</v>
      </c>
      <c r="AX10" s="77">
        <f>COUNTIF($AA10:$AR10,"&gt;2")</f>
        <v>0</v>
      </c>
      <c r="AY10" s="50" t="str">
        <f>IF(AA$4=3,AA10,"")</f>
        <v/>
      </c>
      <c r="AZ10" s="50" t="str">
        <f t="shared" si="10"/>
        <v/>
      </c>
      <c r="BA10" s="50">
        <f t="shared" si="10"/>
        <v>0</v>
      </c>
      <c r="BB10" s="50" t="str">
        <f t="shared" si="10"/>
        <v/>
      </c>
      <c r="BC10" s="50" t="str">
        <f t="shared" si="10"/>
        <v/>
      </c>
      <c r="BD10" s="50">
        <f t="shared" si="10"/>
        <v>1</v>
      </c>
      <c r="BE10" s="50" t="str">
        <f t="shared" si="10"/>
        <v/>
      </c>
      <c r="BF10" s="50" t="str">
        <f t="shared" si="10"/>
        <v/>
      </c>
      <c r="BG10" s="50" t="str">
        <f t="shared" si="10"/>
        <v/>
      </c>
      <c r="BH10" s="50" t="str">
        <f t="shared" si="10"/>
        <v/>
      </c>
      <c r="BI10" s="50">
        <f t="shared" si="10"/>
        <v>1</v>
      </c>
      <c r="BJ10" s="50" t="str">
        <f t="shared" si="10"/>
        <v/>
      </c>
      <c r="BK10" s="50">
        <f t="shared" si="10"/>
        <v>0</v>
      </c>
      <c r="BL10" s="50" t="str">
        <f t="shared" si="10"/>
        <v/>
      </c>
      <c r="BM10" s="50" t="str">
        <f t="shared" si="10"/>
        <v/>
      </c>
      <c r="BN10" s="50" t="str">
        <f t="shared" si="10"/>
        <v/>
      </c>
      <c r="BO10" s="50" t="str">
        <f t="shared" si="10"/>
        <v/>
      </c>
      <c r="BP10" s="51" t="str">
        <f t="shared" si="10"/>
        <v/>
      </c>
      <c r="BQ10" s="50">
        <f>IF(AA$4=4,AA10,"")</f>
        <v>0</v>
      </c>
      <c r="BR10" s="50">
        <f t="shared" si="11"/>
        <v>-1</v>
      </c>
      <c r="BS10" s="50" t="str">
        <f t="shared" si="11"/>
        <v/>
      </c>
      <c r="BT10" s="50">
        <f t="shared" si="11"/>
        <v>1</v>
      </c>
      <c r="BU10" s="50" t="str">
        <f t="shared" si="11"/>
        <v/>
      </c>
      <c r="BV10" s="50" t="str">
        <f t="shared" si="11"/>
        <v/>
      </c>
      <c r="BW10" s="50">
        <f t="shared" si="11"/>
        <v>0</v>
      </c>
      <c r="BX10" s="50" t="str">
        <f t="shared" si="11"/>
        <v/>
      </c>
      <c r="BY10" s="50">
        <f t="shared" si="11"/>
        <v>-1</v>
      </c>
      <c r="BZ10" s="50">
        <f t="shared" si="11"/>
        <v>0</v>
      </c>
      <c r="CA10" s="50" t="str">
        <f t="shared" si="11"/>
        <v/>
      </c>
      <c r="CB10" s="50">
        <f t="shared" si="11"/>
        <v>0</v>
      </c>
      <c r="CC10" s="50" t="str">
        <f t="shared" si="11"/>
        <v/>
      </c>
      <c r="CD10" s="50" t="str">
        <f t="shared" si="11"/>
        <v/>
      </c>
      <c r="CE10" s="50">
        <f t="shared" si="11"/>
        <v>0</v>
      </c>
      <c r="CF10" s="50">
        <f t="shared" si="11"/>
        <v>0</v>
      </c>
      <c r="CG10" s="50">
        <f t="shared" si="11"/>
        <v>1</v>
      </c>
      <c r="CH10" s="50" t="str">
        <f t="shared" si="11"/>
        <v/>
      </c>
      <c r="CI10" s="61" t="str">
        <f>IF(AA$4=5,AA10,"")</f>
        <v/>
      </c>
      <c r="CJ10" s="50" t="str">
        <f t="shared" si="12"/>
        <v/>
      </c>
      <c r="CK10" s="50" t="str">
        <f t="shared" si="12"/>
        <v/>
      </c>
      <c r="CL10" s="50" t="str">
        <f t="shared" si="12"/>
        <v/>
      </c>
      <c r="CM10" s="50">
        <f t="shared" si="12"/>
        <v>0</v>
      </c>
      <c r="CN10" s="50" t="str">
        <f t="shared" si="12"/>
        <v/>
      </c>
      <c r="CO10" s="50" t="str">
        <f t="shared" si="12"/>
        <v/>
      </c>
      <c r="CP10" s="50">
        <f t="shared" si="12"/>
        <v>0</v>
      </c>
      <c r="CQ10" s="50" t="str">
        <f t="shared" si="12"/>
        <v/>
      </c>
      <c r="CR10" s="50" t="str">
        <f t="shared" si="12"/>
        <v/>
      </c>
      <c r="CS10" s="50" t="str">
        <f t="shared" si="12"/>
        <v/>
      </c>
      <c r="CT10" s="50" t="str">
        <f t="shared" si="12"/>
        <v/>
      </c>
      <c r="CU10" s="50" t="str">
        <f t="shared" si="12"/>
        <v/>
      </c>
      <c r="CV10" s="50">
        <f t="shared" si="12"/>
        <v>-1</v>
      </c>
      <c r="CW10" s="50" t="str">
        <f t="shared" si="12"/>
        <v/>
      </c>
      <c r="CX10" s="50" t="str">
        <f t="shared" si="12"/>
        <v/>
      </c>
      <c r="CY10" s="50" t="str">
        <f t="shared" si="12"/>
        <v/>
      </c>
      <c r="CZ10" s="50">
        <f t="shared" si="12"/>
        <v>0</v>
      </c>
      <c r="DA10" s="78">
        <f>SUM(AY10:BP10)</f>
        <v>2</v>
      </c>
      <c r="DB10" s="79">
        <f>SUM(BQ10:CH10)</f>
        <v>0</v>
      </c>
      <c r="DC10" s="80">
        <f>SUM(CI10:CZ10)</f>
        <v>-1</v>
      </c>
      <c r="DD10" s="81"/>
    </row>
    <row r="11" spans="1:108" ht="12.75" customHeight="1">
      <c r="A11" s="14"/>
      <c r="B11" s="83"/>
      <c r="C11" s="83"/>
      <c r="D11" s="83"/>
      <c r="E11" s="84"/>
      <c r="F11" s="84"/>
      <c r="G11" s="84"/>
      <c r="H11" s="84"/>
      <c r="I11" s="84"/>
      <c r="J11" s="84"/>
      <c r="K11" s="84"/>
      <c r="L11" s="84"/>
      <c r="M11" s="84"/>
      <c r="N11" s="94"/>
      <c r="O11" s="84"/>
      <c r="P11" s="85"/>
      <c r="Q11" s="85"/>
      <c r="R11" s="85"/>
      <c r="S11" s="85"/>
      <c r="T11" s="85"/>
      <c r="U11" s="85"/>
      <c r="V11" s="85"/>
      <c r="W11" s="85"/>
      <c r="X11" s="192">
        <f>SUM(Y7:Y10)</f>
        <v>309</v>
      </c>
      <c r="Y11" s="193"/>
      <c r="Z11" s="164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198">
        <f t="shared" ref="AS11:AX11" si="13">SUM(AS7:AS10)</f>
        <v>0</v>
      </c>
      <c r="AT11" s="200">
        <f t="shared" si="13"/>
        <v>7</v>
      </c>
      <c r="AU11" s="200">
        <f t="shared" si="13"/>
        <v>42</v>
      </c>
      <c r="AV11" s="200">
        <f t="shared" si="13"/>
        <v>18</v>
      </c>
      <c r="AW11" s="200">
        <f t="shared" si="13"/>
        <v>5</v>
      </c>
      <c r="AX11" s="204">
        <f t="shared" si="13"/>
        <v>0</v>
      </c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1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61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206">
        <f>SUM(DA7:DA10)</f>
        <v>7</v>
      </c>
      <c r="DB11" s="186">
        <f>SUM(DB7:DB10)</f>
        <v>14</v>
      </c>
      <c r="DC11" s="188">
        <f>SUM(DC7:DC10)</f>
        <v>0</v>
      </c>
      <c r="DD11" s="27"/>
    </row>
    <row r="12" spans="1:108" ht="12.75" customHeight="1" thickBot="1">
      <c r="A12" s="14"/>
      <c r="B12" s="83"/>
      <c r="C12" s="83"/>
      <c r="D12" s="83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5"/>
      <c r="Q12" s="85"/>
      <c r="R12" s="85"/>
      <c r="S12" s="85"/>
      <c r="T12" s="85"/>
      <c r="U12" s="85"/>
      <c r="V12" s="85"/>
      <c r="W12" s="85"/>
      <c r="X12" s="194"/>
      <c r="Y12" s="195"/>
      <c r="Z12" s="164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199"/>
      <c r="AT12" s="201"/>
      <c r="AU12" s="201"/>
      <c r="AV12" s="201"/>
      <c r="AW12" s="201"/>
      <c r="AX12" s="205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1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61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207"/>
      <c r="DB12" s="187"/>
      <c r="DC12" s="189"/>
      <c r="DD12" s="27"/>
    </row>
    <row r="13" spans="1:108" ht="13.5" customHeight="1" thickBot="1">
      <c r="A13" s="14"/>
      <c r="B13" s="83"/>
      <c r="C13" s="83"/>
      <c r="D13" s="83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5"/>
      <c r="Q13" s="85"/>
      <c r="R13" s="85"/>
      <c r="S13" s="85"/>
      <c r="T13" s="85"/>
      <c r="U13" s="85"/>
      <c r="V13" s="85"/>
      <c r="W13" s="85"/>
      <c r="X13" s="196"/>
      <c r="Y13" s="197"/>
      <c r="Z13" s="164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22"/>
      <c r="AT13" s="23"/>
      <c r="AU13" s="23"/>
      <c r="AV13" s="23"/>
      <c r="AW13" s="23"/>
      <c r="AX13" s="23"/>
      <c r="AY13" s="24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6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4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6"/>
      <c r="DA13" s="23"/>
      <c r="DB13" s="23"/>
      <c r="DC13" s="23"/>
      <c r="DD13" s="27"/>
    </row>
    <row r="14" spans="1:108">
      <c r="A14" s="28"/>
      <c r="B14" s="86"/>
      <c r="C14" s="153" t="str">
        <f>C5</f>
        <v>BROOKFIELD CENTRAL</v>
      </c>
      <c r="D14" s="153" t="str">
        <f>C5</f>
        <v>BROOKFIELD CENTRAL</v>
      </c>
      <c r="E14" s="152">
        <f t="shared" ref="E14:M14" si="14">SUM(E7:E10)</f>
        <v>18</v>
      </c>
      <c r="F14" s="152">
        <f t="shared" si="14"/>
        <v>17</v>
      </c>
      <c r="G14" s="152">
        <f t="shared" si="14"/>
        <v>14</v>
      </c>
      <c r="H14" s="152">
        <f t="shared" si="14"/>
        <v>17</v>
      </c>
      <c r="I14" s="152">
        <f t="shared" si="14"/>
        <v>21</v>
      </c>
      <c r="J14" s="152">
        <f t="shared" si="14"/>
        <v>15</v>
      </c>
      <c r="K14" s="152">
        <f t="shared" si="14"/>
        <v>16</v>
      </c>
      <c r="L14" s="152">
        <f t="shared" si="14"/>
        <v>20</v>
      </c>
      <c r="M14" s="152">
        <f t="shared" si="14"/>
        <v>17</v>
      </c>
      <c r="N14" s="152">
        <f>SUM(N7:N10)</f>
        <v>155</v>
      </c>
      <c r="O14" s="152">
        <f t="shared" ref="O14:Y14" si="15">SUM(O7:O10)</f>
        <v>20</v>
      </c>
      <c r="P14" s="152">
        <f t="shared" si="15"/>
        <v>14</v>
      </c>
      <c r="Q14" s="152">
        <f t="shared" si="15"/>
        <v>17</v>
      </c>
      <c r="R14" s="152">
        <f t="shared" si="15"/>
        <v>12</v>
      </c>
      <c r="S14" s="152">
        <f t="shared" si="15"/>
        <v>19</v>
      </c>
      <c r="T14" s="152">
        <f t="shared" si="15"/>
        <v>16</v>
      </c>
      <c r="U14" s="152">
        <f t="shared" si="15"/>
        <v>18</v>
      </c>
      <c r="V14" s="152">
        <f t="shared" si="15"/>
        <v>18</v>
      </c>
      <c r="W14" s="152">
        <f t="shared" si="15"/>
        <v>20</v>
      </c>
      <c r="X14" s="152">
        <f t="shared" si="15"/>
        <v>154</v>
      </c>
      <c r="Y14" s="152">
        <f t="shared" si="15"/>
        <v>309</v>
      </c>
      <c r="Z14" s="16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22"/>
      <c r="AT14" s="23"/>
      <c r="AU14" s="23"/>
      <c r="AV14" s="23"/>
      <c r="AW14" s="23"/>
      <c r="AX14" s="23"/>
      <c r="AY14" s="24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6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4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6"/>
      <c r="DA14" s="23"/>
      <c r="DB14" s="23"/>
      <c r="DC14" s="23"/>
      <c r="DD14" s="27"/>
    </row>
    <row r="15" spans="1:108">
      <c r="A15" s="14"/>
      <c r="B15" s="35"/>
      <c r="C15" s="36"/>
      <c r="D15" s="37" t="s">
        <v>7</v>
      </c>
      <c r="E15" s="42">
        <f>E$4</f>
        <v>4</v>
      </c>
      <c r="F15" s="42">
        <f t="shared" ref="F15:Y15" si="16">F$4</f>
        <v>4</v>
      </c>
      <c r="G15" s="42">
        <f t="shared" si="16"/>
        <v>3</v>
      </c>
      <c r="H15" s="42">
        <f t="shared" si="16"/>
        <v>4</v>
      </c>
      <c r="I15" s="42">
        <f t="shared" si="16"/>
        <v>5</v>
      </c>
      <c r="J15" s="42">
        <f t="shared" si="16"/>
        <v>3</v>
      </c>
      <c r="K15" s="42">
        <f t="shared" si="16"/>
        <v>4</v>
      </c>
      <c r="L15" s="42">
        <f t="shared" si="16"/>
        <v>5</v>
      </c>
      <c r="M15" s="42">
        <f t="shared" si="16"/>
        <v>4</v>
      </c>
      <c r="N15" s="42">
        <f t="shared" si="16"/>
        <v>36</v>
      </c>
      <c r="O15" s="42">
        <f t="shared" si="16"/>
        <v>4</v>
      </c>
      <c r="P15" s="42">
        <f t="shared" si="16"/>
        <v>3</v>
      </c>
      <c r="Q15" s="42">
        <f t="shared" si="16"/>
        <v>4</v>
      </c>
      <c r="R15" s="42">
        <f t="shared" si="16"/>
        <v>3</v>
      </c>
      <c r="S15" s="42">
        <f t="shared" si="16"/>
        <v>5</v>
      </c>
      <c r="T15" s="42">
        <f t="shared" si="16"/>
        <v>4</v>
      </c>
      <c r="U15" s="42">
        <f t="shared" si="16"/>
        <v>4</v>
      </c>
      <c r="V15" s="42">
        <f t="shared" si="16"/>
        <v>4</v>
      </c>
      <c r="W15" s="42">
        <f t="shared" si="16"/>
        <v>5</v>
      </c>
      <c r="X15" s="42">
        <f t="shared" si="16"/>
        <v>36</v>
      </c>
      <c r="Y15" s="42">
        <f t="shared" si="16"/>
        <v>72</v>
      </c>
      <c r="Z15" s="164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22"/>
      <c r="AT15" s="23"/>
      <c r="AU15" s="23"/>
      <c r="AV15" s="23"/>
      <c r="AW15" s="23"/>
      <c r="AX15" s="23"/>
      <c r="AY15" s="24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6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4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6"/>
      <c r="DA15" s="23"/>
      <c r="DB15" s="23"/>
      <c r="DC15" s="23"/>
      <c r="DD15" s="27"/>
    </row>
    <row r="16" spans="1:108" ht="19.5" thickBot="1">
      <c r="A16" s="14"/>
      <c r="B16" s="39" t="s">
        <v>8</v>
      </c>
      <c r="C16" s="40" t="s">
        <v>32</v>
      </c>
      <c r="D16" s="41" t="s">
        <v>9</v>
      </c>
      <c r="E16" s="42">
        <f>E$5</f>
        <v>365</v>
      </c>
      <c r="F16" s="42">
        <f t="shared" ref="F16:Y16" si="17">F$5</f>
        <v>358</v>
      </c>
      <c r="G16" s="42">
        <f t="shared" si="17"/>
        <v>138</v>
      </c>
      <c r="H16" s="42">
        <f t="shared" si="17"/>
        <v>440</v>
      </c>
      <c r="I16" s="42">
        <f t="shared" si="17"/>
        <v>517</v>
      </c>
      <c r="J16" s="42">
        <f t="shared" si="17"/>
        <v>149</v>
      </c>
      <c r="K16" s="42">
        <f t="shared" si="17"/>
        <v>360</v>
      </c>
      <c r="L16" s="42">
        <f t="shared" si="17"/>
        <v>542</v>
      </c>
      <c r="M16" s="42">
        <f t="shared" si="17"/>
        <v>385</v>
      </c>
      <c r="N16" s="42">
        <f t="shared" si="17"/>
        <v>3254</v>
      </c>
      <c r="O16" s="42">
        <f t="shared" si="17"/>
        <v>385</v>
      </c>
      <c r="P16" s="42">
        <f t="shared" si="17"/>
        <v>177</v>
      </c>
      <c r="Q16" s="42">
        <f t="shared" si="17"/>
        <v>380</v>
      </c>
      <c r="R16" s="42">
        <f t="shared" si="17"/>
        <v>152</v>
      </c>
      <c r="S16" s="42">
        <f t="shared" si="17"/>
        <v>520</v>
      </c>
      <c r="T16" s="42">
        <f t="shared" si="17"/>
        <v>459</v>
      </c>
      <c r="U16" s="42">
        <f t="shared" si="17"/>
        <v>436</v>
      </c>
      <c r="V16" s="42">
        <f t="shared" si="17"/>
        <v>362</v>
      </c>
      <c r="W16" s="42">
        <f t="shared" si="17"/>
        <v>540</v>
      </c>
      <c r="X16" s="42">
        <f t="shared" si="17"/>
        <v>3411</v>
      </c>
      <c r="Y16" s="42">
        <f t="shared" si="17"/>
        <v>6665</v>
      </c>
      <c r="Z16" s="165">
        <f t="shared" ref="Z16" si="18">X22</f>
        <v>340</v>
      </c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22"/>
      <c r="AT16" s="23"/>
      <c r="AU16" s="23"/>
      <c r="AV16" s="23"/>
      <c r="AW16" s="23"/>
      <c r="AX16" s="23"/>
      <c r="AY16" s="24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6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4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6"/>
      <c r="DA16" s="23"/>
      <c r="DB16" s="23"/>
      <c r="DC16" s="23"/>
      <c r="DD16" s="27"/>
    </row>
    <row r="17" spans="1:108" ht="24.95" customHeight="1" thickBot="1">
      <c r="A17" s="14"/>
      <c r="B17" s="43" t="s">
        <v>14</v>
      </c>
      <c r="C17" s="202" t="s">
        <v>15</v>
      </c>
      <c r="D17" s="203"/>
      <c r="E17" s="43">
        <v>1</v>
      </c>
      <c r="F17" s="43">
        <v>2</v>
      </c>
      <c r="G17" s="43">
        <v>3</v>
      </c>
      <c r="H17" s="43">
        <v>4</v>
      </c>
      <c r="I17" s="43">
        <v>5</v>
      </c>
      <c r="J17" s="43">
        <v>6</v>
      </c>
      <c r="K17" s="43">
        <v>7</v>
      </c>
      <c r="L17" s="43">
        <v>8</v>
      </c>
      <c r="M17" s="43">
        <v>9</v>
      </c>
      <c r="N17" s="44" t="s">
        <v>16</v>
      </c>
      <c r="O17" s="43">
        <v>10</v>
      </c>
      <c r="P17" s="43">
        <v>11</v>
      </c>
      <c r="Q17" s="43">
        <v>12</v>
      </c>
      <c r="R17" s="43">
        <v>13</v>
      </c>
      <c r="S17" s="43">
        <v>14</v>
      </c>
      <c r="T17" s="43">
        <v>15</v>
      </c>
      <c r="U17" s="43">
        <v>16</v>
      </c>
      <c r="V17" s="43">
        <v>17</v>
      </c>
      <c r="W17" s="43">
        <v>18</v>
      </c>
      <c r="X17" s="44" t="s">
        <v>17</v>
      </c>
      <c r="Y17" s="44" t="s">
        <v>18</v>
      </c>
      <c r="Z17" s="164"/>
      <c r="AA17" s="45" t="s">
        <v>4</v>
      </c>
      <c r="AB17" s="45" t="s">
        <v>4</v>
      </c>
      <c r="AC17" s="45" t="s">
        <v>4</v>
      </c>
      <c r="AD17" s="46" t="s">
        <v>4</v>
      </c>
      <c r="AE17" s="46" t="s">
        <v>4</v>
      </c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47" t="s">
        <v>19</v>
      </c>
      <c r="AT17" s="48" t="s">
        <v>20</v>
      </c>
      <c r="AU17" s="48" t="s">
        <v>7</v>
      </c>
      <c r="AV17" s="48" t="s">
        <v>21</v>
      </c>
      <c r="AW17" s="48" t="s">
        <v>22</v>
      </c>
      <c r="AX17" s="49" t="s">
        <v>23</v>
      </c>
      <c r="AY17" s="46" t="s">
        <v>4</v>
      </c>
      <c r="AZ17" s="46" t="s">
        <v>4</v>
      </c>
      <c r="BA17" s="46" t="s">
        <v>4</v>
      </c>
      <c r="BB17" s="46" t="s">
        <v>4</v>
      </c>
      <c r="BC17" s="46" t="s">
        <v>4</v>
      </c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1"/>
      <c r="BQ17" s="46" t="s">
        <v>4</v>
      </c>
      <c r="BR17" s="46" t="s">
        <v>4</v>
      </c>
      <c r="BS17" s="46" t="s">
        <v>4</v>
      </c>
      <c r="BT17" s="46" t="s">
        <v>4</v>
      </c>
      <c r="BU17" s="46" t="s">
        <v>4</v>
      </c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2" t="s">
        <v>4</v>
      </c>
      <c r="CJ17" s="46" t="s">
        <v>4</v>
      </c>
      <c r="CK17" s="46" t="s">
        <v>4</v>
      </c>
      <c r="CL17" s="46" t="s">
        <v>4</v>
      </c>
      <c r="CM17" s="46" t="s">
        <v>4</v>
      </c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47" t="s">
        <v>24</v>
      </c>
      <c r="DB17" s="48" t="s">
        <v>25</v>
      </c>
      <c r="DC17" s="49" t="s">
        <v>26</v>
      </c>
      <c r="DD17" s="27"/>
    </row>
    <row r="18" spans="1:108" ht="24.95" customHeight="1">
      <c r="A18" s="14"/>
      <c r="B18" s="53">
        <v>1</v>
      </c>
      <c r="C18" s="190" t="s">
        <v>56</v>
      </c>
      <c r="D18" s="191"/>
      <c r="E18" s="56">
        <v>5</v>
      </c>
      <c r="F18" s="56">
        <v>4</v>
      </c>
      <c r="G18" s="56">
        <v>6</v>
      </c>
      <c r="H18" s="56">
        <v>5</v>
      </c>
      <c r="I18" s="56">
        <v>5</v>
      </c>
      <c r="J18" s="56">
        <v>5</v>
      </c>
      <c r="K18" s="56">
        <v>6</v>
      </c>
      <c r="L18" s="56">
        <v>4</v>
      </c>
      <c r="M18" s="56">
        <v>8</v>
      </c>
      <c r="N18" s="57">
        <f>SUM(E18:M18)</f>
        <v>48</v>
      </c>
      <c r="O18" s="56">
        <v>5</v>
      </c>
      <c r="P18" s="56">
        <v>3</v>
      </c>
      <c r="Q18" s="56">
        <v>5</v>
      </c>
      <c r="R18" s="56">
        <v>5</v>
      </c>
      <c r="S18" s="56">
        <v>4</v>
      </c>
      <c r="T18" s="56">
        <v>5</v>
      </c>
      <c r="U18" s="56">
        <v>7</v>
      </c>
      <c r="V18" s="56">
        <v>4</v>
      </c>
      <c r="W18" s="56">
        <v>5</v>
      </c>
      <c r="X18" s="57">
        <f>SUM(O18:W18)</f>
        <v>43</v>
      </c>
      <c r="Y18" s="57">
        <f>N18+X18</f>
        <v>91</v>
      </c>
      <c r="Z18" s="164"/>
      <c r="AA18" s="7">
        <f>IF(E18="","",E18-E$4)</f>
        <v>1</v>
      </c>
      <c r="AB18" s="7">
        <f t="shared" ref="AB18:AI21" si="19">IF(F18="","",F18-F$4)</f>
        <v>0</v>
      </c>
      <c r="AC18" s="7">
        <f t="shared" si="19"/>
        <v>3</v>
      </c>
      <c r="AD18" s="7">
        <f t="shared" si="19"/>
        <v>1</v>
      </c>
      <c r="AE18" s="7">
        <f t="shared" si="19"/>
        <v>0</v>
      </c>
      <c r="AF18" s="7">
        <f t="shared" si="19"/>
        <v>2</v>
      </c>
      <c r="AG18" s="7">
        <f t="shared" si="19"/>
        <v>2</v>
      </c>
      <c r="AH18" s="7">
        <f t="shared" si="19"/>
        <v>-1</v>
      </c>
      <c r="AI18" s="7">
        <f t="shared" si="19"/>
        <v>4</v>
      </c>
      <c r="AJ18" s="7">
        <f>IF(O18="","",O18-O$4)</f>
        <v>1</v>
      </c>
      <c r="AK18" s="7">
        <f t="shared" ref="AK18:AR21" si="20">IF(P18="","",P18-P$4)</f>
        <v>0</v>
      </c>
      <c r="AL18" s="7">
        <f t="shared" si="20"/>
        <v>1</v>
      </c>
      <c r="AM18" s="7">
        <f t="shared" si="20"/>
        <v>2</v>
      </c>
      <c r="AN18" s="7">
        <f t="shared" si="20"/>
        <v>-1</v>
      </c>
      <c r="AO18" s="7">
        <f t="shared" si="20"/>
        <v>1</v>
      </c>
      <c r="AP18" s="7">
        <f t="shared" si="20"/>
        <v>3</v>
      </c>
      <c r="AQ18" s="7">
        <f t="shared" si="20"/>
        <v>0</v>
      </c>
      <c r="AR18" s="7">
        <f t="shared" si="20"/>
        <v>0</v>
      </c>
      <c r="AS18" s="58">
        <f>COUNTIF($AA18:$AR18,"=-2")</f>
        <v>0</v>
      </c>
      <c r="AT18" s="59">
        <f>COUNTIF($AA18:$AR18,"=-1")</f>
        <v>2</v>
      </c>
      <c r="AU18" s="59">
        <f>COUNTIF($AA18:$AR18,"=0")</f>
        <v>5</v>
      </c>
      <c r="AV18" s="59">
        <f>COUNTIF($AA18:$AR18,"=1")</f>
        <v>5</v>
      </c>
      <c r="AW18" s="59">
        <f>COUNTIF($AA18:$AR18,"=2")</f>
        <v>3</v>
      </c>
      <c r="AX18" s="60">
        <f>COUNTIF($AA18:$AR18,"&gt;2")</f>
        <v>3</v>
      </c>
      <c r="AY18" s="50" t="str">
        <f>IF(AA$4=3,AA18,"")</f>
        <v/>
      </c>
      <c r="AZ18" s="50" t="str">
        <f t="shared" ref="AZ18:BO21" si="21">IF(AB$4=3,AB18,"")</f>
        <v/>
      </c>
      <c r="BA18" s="50">
        <f t="shared" si="21"/>
        <v>3</v>
      </c>
      <c r="BB18" s="50" t="str">
        <f t="shared" si="21"/>
        <v/>
      </c>
      <c r="BC18" s="50" t="str">
        <f t="shared" si="21"/>
        <v/>
      </c>
      <c r="BD18" s="50">
        <f t="shared" si="21"/>
        <v>2</v>
      </c>
      <c r="BE18" s="50" t="str">
        <f t="shared" si="21"/>
        <v/>
      </c>
      <c r="BF18" s="50" t="str">
        <f t="shared" si="21"/>
        <v/>
      </c>
      <c r="BG18" s="50" t="str">
        <f t="shared" si="21"/>
        <v/>
      </c>
      <c r="BH18" s="50" t="str">
        <f t="shared" si="21"/>
        <v/>
      </c>
      <c r="BI18" s="50">
        <f t="shared" si="21"/>
        <v>0</v>
      </c>
      <c r="BJ18" s="50" t="str">
        <f t="shared" si="21"/>
        <v/>
      </c>
      <c r="BK18" s="50">
        <f t="shared" si="21"/>
        <v>2</v>
      </c>
      <c r="BL18" s="50" t="str">
        <f t="shared" si="21"/>
        <v/>
      </c>
      <c r="BM18" s="50" t="str">
        <f t="shared" si="21"/>
        <v/>
      </c>
      <c r="BN18" s="50" t="str">
        <f t="shared" si="21"/>
        <v/>
      </c>
      <c r="BO18" s="50" t="str">
        <f t="shared" si="21"/>
        <v/>
      </c>
      <c r="BP18" s="51" t="str">
        <f>IF(AR$4=3,AR18,"")</f>
        <v/>
      </c>
      <c r="BQ18" s="50">
        <f>IF(AA$4=4,AA18,"")</f>
        <v>1</v>
      </c>
      <c r="BR18" s="50">
        <f t="shared" ref="BR18:CG21" si="22">IF(AB$4=4,AB18,"")</f>
        <v>0</v>
      </c>
      <c r="BS18" s="50" t="str">
        <f t="shared" si="22"/>
        <v/>
      </c>
      <c r="BT18" s="50">
        <f t="shared" si="22"/>
        <v>1</v>
      </c>
      <c r="BU18" s="50" t="str">
        <f t="shared" si="22"/>
        <v/>
      </c>
      <c r="BV18" s="50" t="str">
        <f t="shared" si="22"/>
        <v/>
      </c>
      <c r="BW18" s="50">
        <f t="shared" si="22"/>
        <v>2</v>
      </c>
      <c r="BX18" s="50" t="str">
        <f t="shared" si="22"/>
        <v/>
      </c>
      <c r="BY18" s="50">
        <f t="shared" si="22"/>
        <v>4</v>
      </c>
      <c r="BZ18" s="50">
        <f t="shared" si="22"/>
        <v>1</v>
      </c>
      <c r="CA18" s="50" t="str">
        <f t="shared" si="22"/>
        <v/>
      </c>
      <c r="CB18" s="50">
        <f t="shared" si="22"/>
        <v>1</v>
      </c>
      <c r="CC18" s="50" t="str">
        <f t="shared" si="22"/>
        <v/>
      </c>
      <c r="CD18" s="50" t="str">
        <f t="shared" si="22"/>
        <v/>
      </c>
      <c r="CE18" s="50">
        <f t="shared" si="22"/>
        <v>1</v>
      </c>
      <c r="CF18" s="50">
        <f t="shared" si="22"/>
        <v>3</v>
      </c>
      <c r="CG18" s="50">
        <f t="shared" si="22"/>
        <v>0</v>
      </c>
      <c r="CH18" s="50" t="str">
        <f>IF(AR$4=4,AR18,"")</f>
        <v/>
      </c>
      <c r="CI18" s="61" t="str">
        <f>IF(AA$4=5,AA18,"")</f>
        <v/>
      </c>
      <c r="CJ18" s="50" t="str">
        <f t="shared" ref="CJ18:CY21" si="23">IF(AB$4=5,AB18,"")</f>
        <v/>
      </c>
      <c r="CK18" s="50" t="str">
        <f t="shared" si="23"/>
        <v/>
      </c>
      <c r="CL18" s="50" t="str">
        <f t="shared" si="23"/>
        <v/>
      </c>
      <c r="CM18" s="50">
        <f t="shared" si="23"/>
        <v>0</v>
      </c>
      <c r="CN18" s="50" t="str">
        <f t="shared" si="23"/>
        <v/>
      </c>
      <c r="CO18" s="50" t="str">
        <f t="shared" si="23"/>
        <v/>
      </c>
      <c r="CP18" s="50">
        <f t="shared" si="23"/>
        <v>-1</v>
      </c>
      <c r="CQ18" s="50" t="str">
        <f t="shared" si="23"/>
        <v/>
      </c>
      <c r="CR18" s="50" t="str">
        <f t="shared" si="23"/>
        <v/>
      </c>
      <c r="CS18" s="50" t="str">
        <f t="shared" si="23"/>
        <v/>
      </c>
      <c r="CT18" s="50" t="str">
        <f t="shared" si="23"/>
        <v/>
      </c>
      <c r="CU18" s="50" t="str">
        <f t="shared" si="23"/>
        <v/>
      </c>
      <c r="CV18" s="50">
        <f t="shared" si="23"/>
        <v>-1</v>
      </c>
      <c r="CW18" s="50" t="str">
        <f t="shared" si="23"/>
        <v/>
      </c>
      <c r="CX18" s="50" t="str">
        <f t="shared" si="23"/>
        <v/>
      </c>
      <c r="CY18" s="50" t="str">
        <f t="shared" si="23"/>
        <v/>
      </c>
      <c r="CZ18" s="50">
        <f>IF(AR$4=5,AR18,"")</f>
        <v>0</v>
      </c>
      <c r="DA18" s="62">
        <f>SUM(AY18:BP18)</f>
        <v>7</v>
      </c>
      <c r="DB18" s="63">
        <f>SUM(BQ18:CH18)</f>
        <v>14</v>
      </c>
      <c r="DC18" s="64">
        <f>SUM(CI18:CZ18)</f>
        <v>-2</v>
      </c>
      <c r="DD18" s="27"/>
    </row>
    <row r="19" spans="1:108" ht="24.95" customHeight="1">
      <c r="A19" s="14"/>
      <c r="B19" s="53">
        <v>2</v>
      </c>
      <c r="C19" s="190" t="s">
        <v>57</v>
      </c>
      <c r="D19" s="191"/>
      <c r="E19" s="56">
        <v>4</v>
      </c>
      <c r="F19" s="56">
        <v>4</v>
      </c>
      <c r="G19" s="56">
        <v>6</v>
      </c>
      <c r="H19" s="56">
        <v>6</v>
      </c>
      <c r="I19" s="56">
        <v>5</v>
      </c>
      <c r="J19" s="56">
        <v>5</v>
      </c>
      <c r="K19" s="56">
        <v>6</v>
      </c>
      <c r="L19" s="56">
        <v>6</v>
      </c>
      <c r="M19" s="56">
        <v>4</v>
      </c>
      <c r="N19" s="57">
        <f>SUM(E19:M19)</f>
        <v>46</v>
      </c>
      <c r="O19" s="56">
        <v>4</v>
      </c>
      <c r="P19" s="56">
        <v>3</v>
      </c>
      <c r="Q19" s="56">
        <v>5</v>
      </c>
      <c r="R19" s="56">
        <v>3</v>
      </c>
      <c r="S19" s="56">
        <v>5</v>
      </c>
      <c r="T19" s="56">
        <v>5</v>
      </c>
      <c r="U19" s="56">
        <v>4</v>
      </c>
      <c r="V19" s="56">
        <v>4</v>
      </c>
      <c r="W19" s="56">
        <v>5</v>
      </c>
      <c r="X19" s="57">
        <f>SUM(O19:W19)</f>
        <v>38</v>
      </c>
      <c r="Y19" s="57">
        <f>N19+X19</f>
        <v>84</v>
      </c>
      <c r="Z19" s="164"/>
      <c r="AA19" s="7">
        <f>IF(E19="","",E19-E$4)</f>
        <v>0</v>
      </c>
      <c r="AB19" s="7">
        <f t="shared" si="19"/>
        <v>0</v>
      </c>
      <c r="AC19" s="7">
        <f t="shared" si="19"/>
        <v>3</v>
      </c>
      <c r="AD19" s="7">
        <f t="shared" si="19"/>
        <v>2</v>
      </c>
      <c r="AE19" s="7">
        <f t="shared" si="19"/>
        <v>0</v>
      </c>
      <c r="AF19" s="7">
        <f t="shared" si="19"/>
        <v>2</v>
      </c>
      <c r="AG19" s="7">
        <f t="shared" si="19"/>
        <v>2</v>
      </c>
      <c r="AH19" s="7">
        <f t="shared" si="19"/>
        <v>1</v>
      </c>
      <c r="AI19" s="7">
        <f t="shared" si="19"/>
        <v>0</v>
      </c>
      <c r="AJ19" s="7">
        <f>IF(O19="","",O19-O$4)</f>
        <v>0</v>
      </c>
      <c r="AK19" s="7">
        <f t="shared" si="20"/>
        <v>0</v>
      </c>
      <c r="AL19" s="7">
        <f t="shared" si="20"/>
        <v>1</v>
      </c>
      <c r="AM19" s="7">
        <f t="shared" si="20"/>
        <v>0</v>
      </c>
      <c r="AN19" s="7">
        <f t="shared" si="20"/>
        <v>0</v>
      </c>
      <c r="AO19" s="7">
        <f t="shared" si="20"/>
        <v>1</v>
      </c>
      <c r="AP19" s="7">
        <f t="shared" si="20"/>
        <v>0</v>
      </c>
      <c r="AQ19" s="7">
        <f t="shared" si="20"/>
        <v>0</v>
      </c>
      <c r="AR19" s="7">
        <f t="shared" si="20"/>
        <v>0</v>
      </c>
      <c r="AS19" s="65">
        <f>COUNTIF($AA19:$AR19,"=-2")</f>
        <v>0</v>
      </c>
      <c r="AT19" s="66">
        <f>COUNTIF($AA19:$AR19,"=-1")</f>
        <v>0</v>
      </c>
      <c r="AU19" s="66">
        <f>COUNTIF($AA19:$AR19,"=0")</f>
        <v>11</v>
      </c>
      <c r="AV19" s="66">
        <f>COUNTIF($AA19:$AR19,"=1")</f>
        <v>3</v>
      </c>
      <c r="AW19" s="66">
        <f>COUNTIF($AA19:$AR19,"=2")</f>
        <v>3</v>
      </c>
      <c r="AX19" s="67">
        <f>COUNTIF($AA19:$AR19,"&gt;2")</f>
        <v>1</v>
      </c>
      <c r="AY19" s="50" t="str">
        <f>IF(AA$4=3,AA19,"")</f>
        <v/>
      </c>
      <c r="AZ19" s="50" t="str">
        <f t="shared" si="21"/>
        <v/>
      </c>
      <c r="BA19" s="50">
        <f t="shared" si="21"/>
        <v>3</v>
      </c>
      <c r="BB19" s="50" t="str">
        <f t="shared" si="21"/>
        <v/>
      </c>
      <c r="BC19" s="50" t="str">
        <f t="shared" si="21"/>
        <v/>
      </c>
      <c r="BD19" s="50">
        <f t="shared" si="21"/>
        <v>2</v>
      </c>
      <c r="BE19" s="50" t="str">
        <f t="shared" si="21"/>
        <v/>
      </c>
      <c r="BF19" s="50" t="str">
        <f t="shared" si="21"/>
        <v/>
      </c>
      <c r="BG19" s="50" t="str">
        <f t="shared" si="21"/>
        <v/>
      </c>
      <c r="BH19" s="50" t="str">
        <f t="shared" si="21"/>
        <v/>
      </c>
      <c r="BI19" s="50">
        <f t="shared" si="21"/>
        <v>0</v>
      </c>
      <c r="BJ19" s="50" t="str">
        <f t="shared" si="21"/>
        <v/>
      </c>
      <c r="BK19" s="50">
        <f t="shared" si="21"/>
        <v>0</v>
      </c>
      <c r="BL19" s="50" t="str">
        <f t="shared" si="21"/>
        <v/>
      </c>
      <c r="BM19" s="50" t="str">
        <f t="shared" si="21"/>
        <v/>
      </c>
      <c r="BN19" s="50" t="str">
        <f t="shared" si="21"/>
        <v/>
      </c>
      <c r="BO19" s="50" t="str">
        <f t="shared" si="21"/>
        <v/>
      </c>
      <c r="BP19" s="51" t="str">
        <f>IF(AR$4=3,AR19,"")</f>
        <v/>
      </c>
      <c r="BQ19" s="50">
        <f>IF(AA$4=4,AA19,"")</f>
        <v>0</v>
      </c>
      <c r="BR19" s="50">
        <f t="shared" si="22"/>
        <v>0</v>
      </c>
      <c r="BS19" s="50" t="str">
        <f t="shared" si="22"/>
        <v/>
      </c>
      <c r="BT19" s="50">
        <f t="shared" si="22"/>
        <v>2</v>
      </c>
      <c r="BU19" s="50" t="str">
        <f t="shared" si="22"/>
        <v/>
      </c>
      <c r="BV19" s="50" t="str">
        <f t="shared" si="22"/>
        <v/>
      </c>
      <c r="BW19" s="50">
        <f t="shared" si="22"/>
        <v>2</v>
      </c>
      <c r="BX19" s="50" t="str">
        <f t="shared" si="22"/>
        <v/>
      </c>
      <c r="BY19" s="50">
        <f t="shared" si="22"/>
        <v>0</v>
      </c>
      <c r="BZ19" s="50">
        <f t="shared" si="22"/>
        <v>0</v>
      </c>
      <c r="CA19" s="50" t="str">
        <f t="shared" si="22"/>
        <v/>
      </c>
      <c r="CB19" s="50">
        <f t="shared" si="22"/>
        <v>1</v>
      </c>
      <c r="CC19" s="50" t="str">
        <f t="shared" si="22"/>
        <v/>
      </c>
      <c r="CD19" s="50" t="str">
        <f t="shared" si="22"/>
        <v/>
      </c>
      <c r="CE19" s="50">
        <f t="shared" si="22"/>
        <v>1</v>
      </c>
      <c r="CF19" s="50">
        <f t="shared" si="22"/>
        <v>0</v>
      </c>
      <c r="CG19" s="50">
        <f t="shared" si="22"/>
        <v>0</v>
      </c>
      <c r="CH19" s="50" t="str">
        <f>IF(AR$4=4,AR19,"")</f>
        <v/>
      </c>
      <c r="CI19" s="61" t="str">
        <f>IF(AA$4=5,AA19,"")</f>
        <v/>
      </c>
      <c r="CJ19" s="50" t="str">
        <f t="shared" si="23"/>
        <v/>
      </c>
      <c r="CK19" s="50" t="str">
        <f t="shared" si="23"/>
        <v/>
      </c>
      <c r="CL19" s="50" t="str">
        <f t="shared" si="23"/>
        <v/>
      </c>
      <c r="CM19" s="50">
        <f t="shared" si="23"/>
        <v>0</v>
      </c>
      <c r="CN19" s="50" t="str">
        <f t="shared" si="23"/>
        <v/>
      </c>
      <c r="CO19" s="50" t="str">
        <f t="shared" si="23"/>
        <v/>
      </c>
      <c r="CP19" s="50">
        <f t="shared" si="23"/>
        <v>1</v>
      </c>
      <c r="CQ19" s="50" t="str">
        <f t="shared" si="23"/>
        <v/>
      </c>
      <c r="CR19" s="50" t="str">
        <f t="shared" si="23"/>
        <v/>
      </c>
      <c r="CS19" s="50" t="str">
        <f t="shared" si="23"/>
        <v/>
      </c>
      <c r="CT19" s="50" t="str">
        <f t="shared" si="23"/>
        <v/>
      </c>
      <c r="CU19" s="50" t="str">
        <f t="shared" si="23"/>
        <v/>
      </c>
      <c r="CV19" s="50">
        <f t="shared" si="23"/>
        <v>0</v>
      </c>
      <c r="CW19" s="50" t="str">
        <f t="shared" si="23"/>
        <v/>
      </c>
      <c r="CX19" s="50" t="str">
        <f t="shared" si="23"/>
        <v/>
      </c>
      <c r="CY19" s="50" t="str">
        <f t="shared" si="23"/>
        <v/>
      </c>
      <c r="CZ19" s="50">
        <f>IF(AR$4=5,AR19,"")</f>
        <v>0</v>
      </c>
      <c r="DA19" s="68">
        <f>SUM(AY19:BP19)</f>
        <v>5</v>
      </c>
      <c r="DB19" s="69">
        <f>SUM(BQ19:CH19)</f>
        <v>6</v>
      </c>
      <c r="DC19" s="70">
        <f>SUM(CI19:CZ19)</f>
        <v>1</v>
      </c>
      <c r="DD19" s="27"/>
    </row>
    <row r="20" spans="1:108" ht="24.95" customHeight="1">
      <c r="A20" s="14"/>
      <c r="B20" s="53" t="s">
        <v>29</v>
      </c>
      <c r="C20" s="190" t="s">
        <v>58</v>
      </c>
      <c r="D20" s="191"/>
      <c r="E20" s="56">
        <v>4</v>
      </c>
      <c r="F20" s="56">
        <v>4</v>
      </c>
      <c r="G20" s="56">
        <v>4</v>
      </c>
      <c r="H20" s="56">
        <v>5</v>
      </c>
      <c r="I20" s="56">
        <v>6</v>
      </c>
      <c r="J20" s="56">
        <v>3</v>
      </c>
      <c r="K20" s="56">
        <v>4</v>
      </c>
      <c r="L20" s="56">
        <v>6</v>
      </c>
      <c r="M20" s="56">
        <v>5</v>
      </c>
      <c r="N20" s="57">
        <f>SUM(E20:M20)</f>
        <v>41</v>
      </c>
      <c r="O20" s="56">
        <v>5</v>
      </c>
      <c r="P20" s="56">
        <v>4</v>
      </c>
      <c r="Q20" s="56">
        <v>5</v>
      </c>
      <c r="R20" s="56">
        <v>4</v>
      </c>
      <c r="S20" s="56">
        <v>6</v>
      </c>
      <c r="T20" s="56">
        <v>4</v>
      </c>
      <c r="U20" s="56">
        <v>4</v>
      </c>
      <c r="V20" s="56">
        <v>4</v>
      </c>
      <c r="W20" s="56">
        <v>5</v>
      </c>
      <c r="X20" s="57">
        <f>SUM(O20:W20)</f>
        <v>41</v>
      </c>
      <c r="Y20" s="57">
        <f>N20+X20</f>
        <v>82</v>
      </c>
      <c r="Z20" s="164"/>
      <c r="AA20" s="7">
        <f>IF(E20="","",E20-E$4)</f>
        <v>0</v>
      </c>
      <c r="AB20" s="7">
        <f t="shared" si="19"/>
        <v>0</v>
      </c>
      <c r="AC20" s="7">
        <f t="shared" si="19"/>
        <v>1</v>
      </c>
      <c r="AD20" s="7">
        <f t="shared" si="19"/>
        <v>1</v>
      </c>
      <c r="AE20" s="7">
        <f t="shared" si="19"/>
        <v>1</v>
      </c>
      <c r="AF20" s="7">
        <f t="shared" si="19"/>
        <v>0</v>
      </c>
      <c r="AG20" s="7">
        <f t="shared" si="19"/>
        <v>0</v>
      </c>
      <c r="AH20" s="7">
        <f t="shared" si="19"/>
        <v>1</v>
      </c>
      <c r="AI20" s="7">
        <f t="shared" si="19"/>
        <v>1</v>
      </c>
      <c r="AJ20" s="7">
        <f>IF(O20="","",O20-O$4)</f>
        <v>1</v>
      </c>
      <c r="AK20" s="7">
        <f t="shared" si="20"/>
        <v>1</v>
      </c>
      <c r="AL20" s="7">
        <f t="shared" si="20"/>
        <v>1</v>
      </c>
      <c r="AM20" s="7">
        <f t="shared" si="20"/>
        <v>1</v>
      </c>
      <c r="AN20" s="7">
        <f t="shared" si="20"/>
        <v>1</v>
      </c>
      <c r="AO20" s="7">
        <f t="shared" si="20"/>
        <v>0</v>
      </c>
      <c r="AP20" s="7">
        <f t="shared" si="20"/>
        <v>0</v>
      </c>
      <c r="AQ20" s="7">
        <f t="shared" si="20"/>
        <v>0</v>
      </c>
      <c r="AR20" s="7">
        <f t="shared" si="20"/>
        <v>0</v>
      </c>
      <c r="AS20" s="65">
        <f>COUNTIF($AA20:$AR20,"=-2")</f>
        <v>0</v>
      </c>
      <c r="AT20" s="66">
        <f>COUNTIF($AA20:$AR20,"=-1")</f>
        <v>0</v>
      </c>
      <c r="AU20" s="66">
        <f>COUNTIF($AA20:$AR20,"=0")</f>
        <v>8</v>
      </c>
      <c r="AV20" s="66">
        <f>COUNTIF($AA20:$AR20,"=1")</f>
        <v>10</v>
      </c>
      <c r="AW20" s="66">
        <f>COUNTIF($AA20:$AR20,"=2")</f>
        <v>0</v>
      </c>
      <c r="AX20" s="67">
        <f>COUNTIF($AA20:$AR20,"&gt;2")</f>
        <v>0</v>
      </c>
      <c r="AY20" s="50" t="str">
        <f>IF(AA$4=3,AA20,"")</f>
        <v/>
      </c>
      <c r="AZ20" s="50" t="str">
        <f t="shared" si="21"/>
        <v/>
      </c>
      <c r="BA20" s="50">
        <f t="shared" si="21"/>
        <v>1</v>
      </c>
      <c r="BB20" s="50" t="str">
        <f t="shared" si="21"/>
        <v/>
      </c>
      <c r="BC20" s="50" t="str">
        <f t="shared" si="21"/>
        <v/>
      </c>
      <c r="BD20" s="50">
        <f t="shared" si="21"/>
        <v>0</v>
      </c>
      <c r="BE20" s="50" t="str">
        <f t="shared" si="21"/>
        <v/>
      </c>
      <c r="BF20" s="50" t="str">
        <f t="shared" si="21"/>
        <v/>
      </c>
      <c r="BG20" s="50" t="str">
        <f t="shared" si="21"/>
        <v/>
      </c>
      <c r="BH20" s="50" t="str">
        <f t="shared" si="21"/>
        <v/>
      </c>
      <c r="BI20" s="50">
        <f t="shared" si="21"/>
        <v>1</v>
      </c>
      <c r="BJ20" s="50" t="str">
        <f t="shared" si="21"/>
        <v/>
      </c>
      <c r="BK20" s="50">
        <f t="shared" si="21"/>
        <v>1</v>
      </c>
      <c r="BL20" s="50" t="str">
        <f t="shared" si="21"/>
        <v/>
      </c>
      <c r="BM20" s="50" t="str">
        <f t="shared" si="21"/>
        <v/>
      </c>
      <c r="BN20" s="50" t="str">
        <f t="shared" si="21"/>
        <v/>
      </c>
      <c r="BO20" s="50" t="str">
        <f t="shared" si="21"/>
        <v/>
      </c>
      <c r="BP20" s="51" t="str">
        <f>IF(AR$4=3,AR20,"")</f>
        <v/>
      </c>
      <c r="BQ20" s="50">
        <f>IF(AA$4=4,AA20,"")</f>
        <v>0</v>
      </c>
      <c r="BR20" s="50">
        <f t="shared" si="22"/>
        <v>0</v>
      </c>
      <c r="BS20" s="50" t="str">
        <f t="shared" si="22"/>
        <v/>
      </c>
      <c r="BT20" s="50">
        <f t="shared" si="22"/>
        <v>1</v>
      </c>
      <c r="BU20" s="50" t="str">
        <f t="shared" si="22"/>
        <v/>
      </c>
      <c r="BV20" s="50" t="str">
        <f t="shared" si="22"/>
        <v/>
      </c>
      <c r="BW20" s="50">
        <f t="shared" si="22"/>
        <v>0</v>
      </c>
      <c r="BX20" s="50" t="str">
        <f t="shared" si="22"/>
        <v/>
      </c>
      <c r="BY20" s="50">
        <f t="shared" si="22"/>
        <v>1</v>
      </c>
      <c r="BZ20" s="50">
        <f t="shared" si="22"/>
        <v>1</v>
      </c>
      <c r="CA20" s="50" t="str">
        <f t="shared" si="22"/>
        <v/>
      </c>
      <c r="CB20" s="50">
        <f t="shared" si="22"/>
        <v>1</v>
      </c>
      <c r="CC20" s="50" t="str">
        <f t="shared" si="22"/>
        <v/>
      </c>
      <c r="CD20" s="50" t="str">
        <f t="shared" si="22"/>
        <v/>
      </c>
      <c r="CE20" s="50">
        <f t="shared" si="22"/>
        <v>0</v>
      </c>
      <c r="CF20" s="50">
        <f t="shared" si="22"/>
        <v>0</v>
      </c>
      <c r="CG20" s="50">
        <f t="shared" si="22"/>
        <v>0</v>
      </c>
      <c r="CH20" s="50" t="str">
        <f>IF(AR$4=4,AR20,"")</f>
        <v/>
      </c>
      <c r="CI20" s="61" t="str">
        <f>IF(AA$4=5,AA20,"")</f>
        <v/>
      </c>
      <c r="CJ20" s="50" t="str">
        <f t="shared" si="23"/>
        <v/>
      </c>
      <c r="CK20" s="50" t="str">
        <f t="shared" si="23"/>
        <v/>
      </c>
      <c r="CL20" s="50" t="str">
        <f t="shared" si="23"/>
        <v/>
      </c>
      <c r="CM20" s="50">
        <f t="shared" si="23"/>
        <v>1</v>
      </c>
      <c r="CN20" s="50" t="str">
        <f t="shared" si="23"/>
        <v/>
      </c>
      <c r="CO20" s="50" t="str">
        <f t="shared" si="23"/>
        <v/>
      </c>
      <c r="CP20" s="50">
        <f t="shared" si="23"/>
        <v>1</v>
      </c>
      <c r="CQ20" s="50" t="str">
        <f t="shared" si="23"/>
        <v/>
      </c>
      <c r="CR20" s="50" t="str">
        <f t="shared" si="23"/>
        <v/>
      </c>
      <c r="CS20" s="50" t="str">
        <f t="shared" si="23"/>
        <v/>
      </c>
      <c r="CT20" s="50" t="str">
        <f t="shared" si="23"/>
        <v/>
      </c>
      <c r="CU20" s="50" t="str">
        <f t="shared" si="23"/>
        <v/>
      </c>
      <c r="CV20" s="50">
        <f t="shared" si="23"/>
        <v>1</v>
      </c>
      <c r="CW20" s="50" t="str">
        <f t="shared" si="23"/>
        <v/>
      </c>
      <c r="CX20" s="50" t="str">
        <f t="shared" si="23"/>
        <v/>
      </c>
      <c r="CY20" s="50" t="str">
        <f t="shared" si="23"/>
        <v/>
      </c>
      <c r="CZ20" s="50">
        <f>IF(AR$4=5,AR20,"")</f>
        <v>0</v>
      </c>
      <c r="DA20" s="68">
        <f>SUM(AY20:BP20)</f>
        <v>3</v>
      </c>
      <c r="DB20" s="69">
        <f>SUM(BQ20:CH20)</f>
        <v>4</v>
      </c>
      <c r="DC20" s="70">
        <f>SUM(CI20:CZ20)</f>
        <v>3</v>
      </c>
      <c r="DD20" s="27"/>
    </row>
    <row r="21" spans="1:108" s="82" customFormat="1" ht="24.95" customHeight="1" thickBot="1">
      <c r="A21" s="71"/>
      <c r="B21" s="72" t="s">
        <v>30</v>
      </c>
      <c r="C21" s="190" t="s">
        <v>59</v>
      </c>
      <c r="D21" s="191"/>
      <c r="E21" s="56">
        <v>5</v>
      </c>
      <c r="F21" s="56">
        <v>4</v>
      </c>
      <c r="G21" s="56">
        <v>4</v>
      </c>
      <c r="H21" s="56">
        <v>4</v>
      </c>
      <c r="I21" s="56">
        <v>5</v>
      </c>
      <c r="J21" s="56">
        <v>3</v>
      </c>
      <c r="K21" s="56">
        <v>4</v>
      </c>
      <c r="L21" s="56">
        <v>5</v>
      </c>
      <c r="M21" s="56">
        <v>5</v>
      </c>
      <c r="N21" s="57">
        <f>SUM(E21:M21)</f>
        <v>39</v>
      </c>
      <c r="O21" s="56">
        <v>5</v>
      </c>
      <c r="P21" s="56">
        <v>4</v>
      </c>
      <c r="Q21" s="56">
        <v>5</v>
      </c>
      <c r="R21" s="56">
        <v>4</v>
      </c>
      <c r="S21" s="56">
        <v>5</v>
      </c>
      <c r="T21" s="56">
        <v>4</v>
      </c>
      <c r="U21" s="56">
        <v>5</v>
      </c>
      <c r="V21" s="56">
        <v>6</v>
      </c>
      <c r="W21" s="56">
        <v>6</v>
      </c>
      <c r="X21" s="73">
        <f>SUM(O21:W21)</f>
        <v>44</v>
      </c>
      <c r="Y21" s="73">
        <f>N21+X21</f>
        <v>83</v>
      </c>
      <c r="Z21" s="166"/>
      <c r="AA21" s="7">
        <f>IF(E21="","",E21-E$4)</f>
        <v>1</v>
      </c>
      <c r="AB21" s="7">
        <f t="shared" si="19"/>
        <v>0</v>
      </c>
      <c r="AC21" s="7">
        <f t="shared" si="19"/>
        <v>1</v>
      </c>
      <c r="AD21" s="7">
        <f t="shared" si="19"/>
        <v>0</v>
      </c>
      <c r="AE21" s="7">
        <f t="shared" si="19"/>
        <v>0</v>
      </c>
      <c r="AF21" s="7">
        <f t="shared" si="19"/>
        <v>0</v>
      </c>
      <c r="AG21" s="7">
        <f t="shared" si="19"/>
        <v>0</v>
      </c>
      <c r="AH21" s="7">
        <f t="shared" si="19"/>
        <v>0</v>
      </c>
      <c r="AI21" s="7">
        <f t="shared" si="19"/>
        <v>1</v>
      </c>
      <c r="AJ21" s="7">
        <f>IF(O21="","",O21-O$4)</f>
        <v>1</v>
      </c>
      <c r="AK21" s="7">
        <f t="shared" si="20"/>
        <v>1</v>
      </c>
      <c r="AL21" s="7">
        <f t="shared" si="20"/>
        <v>1</v>
      </c>
      <c r="AM21" s="7">
        <f t="shared" si="20"/>
        <v>1</v>
      </c>
      <c r="AN21" s="7">
        <f t="shared" si="20"/>
        <v>0</v>
      </c>
      <c r="AO21" s="7">
        <f t="shared" si="20"/>
        <v>0</v>
      </c>
      <c r="AP21" s="7">
        <f t="shared" si="20"/>
        <v>1</v>
      </c>
      <c r="AQ21" s="7">
        <f t="shared" si="20"/>
        <v>2</v>
      </c>
      <c r="AR21" s="7">
        <f t="shared" si="20"/>
        <v>1</v>
      </c>
      <c r="AS21" s="75">
        <f>COUNTIF($AA21:$AR21,"=-2")</f>
        <v>0</v>
      </c>
      <c r="AT21" s="76">
        <f>COUNTIF($AA21:$AR21,"=-1")</f>
        <v>0</v>
      </c>
      <c r="AU21" s="76">
        <f>COUNTIF($AA21:$AR21,"=0")</f>
        <v>8</v>
      </c>
      <c r="AV21" s="76">
        <f>COUNTIF($AA21:$AR21,"=1")</f>
        <v>9</v>
      </c>
      <c r="AW21" s="76">
        <f>COUNTIF($AA21:$AR21,"=2")</f>
        <v>1</v>
      </c>
      <c r="AX21" s="77">
        <f>COUNTIF($AA21:$AR21,"&gt;2")</f>
        <v>0</v>
      </c>
      <c r="AY21" s="50" t="str">
        <f>IF(AA$4=3,AA21,"")</f>
        <v/>
      </c>
      <c r="AZ21" s="50" t="str">
        <f t="shared" si="21"/>
        <v/>
      </c>
      <c r="BA21" s="50">
        <f t="shared" si="21"/>
        <v>1</v>
      </c>
      <c r="BB21" s="50" t="str">
        <f t="shared" si="21"/>
        <v/>
      </c>
      <c r="BC21" s="50" t="str">
        <f t="shared" si="21"/>
        <v/>
      </c>
      <c r="BD21" s="50">
        <f t="shared" si="21"/>
        <v>0</v>
      </c>
      <c r="BE21" s="50" t="str">
        <f t="shared" si="21"/>
        <v/>
      </c>
      <c r="BF21" s="50" t="str">
        <f t="shared" si="21"/>
        <v/>
      </c>
      <c r="BG21" s="50" t="str">
        <f t="shared" si="21"/>
        <v/>
      </c>
      <c r="BH21" s="50" t="str">
        <f t="shared" si="21"/>
        <v/>
      </c>
      <c r="BI21" s="50">
        <f t="shared" si="21"/>
        <v>1</v>
      </c>
      <c r="BJ21" s="50" t="str">
        <f t="shared" si="21"/>
        <v/>
      </c>
      <c r="BK21" s="50">
        <f t="shared" si="21"/>
        <v>1</v>
      </c>
      <c r="BL21" s="50" t="str">
        <f t="shared" si="21"/>
        <v/>
      </c>
      <c r="BM21" s="50" t="str">
        <f t="shared" si="21"/>
        <v/>
      </c>
      <c r="BN21" s="50" t="str">
        <f t="shared" si="21"/>
        <v/>
      </c>
      <c r="BO21" s="50" t="str">
        <f t="shared" si="21"/>
        <v/>
      </c>
      <c r="BP21" s="51" t="str">
        <f>IF(AR$4=3,AR21,"")</f>
        <v/>
      </c>
      <c r="BQ21" s="50">
        <f>IF(AA$4=4,AA21,"")</f>
        <v>1</v>
      </c>
      <c r="BR21" s="50">
        <f t="shared" si="22"/>
        <v>0</v>
      </c>
      <c r="BS21" s="50" t="str">
        <f t="shared" si="22"/>
        <v/>
      </c>
      <c r="BT21" s="50">
        <f t="shared" si="22"/>
        <v>0</v>
      </c>
      <c r="BU21" s="50" t="str">
        <f t="shared" si="22"/>
        <v/>
      </c>
      <c r="BV21" s="50" t="str">
        <f t="shared" si="22"/>
        <v/>
      </c>
      <c r="BW21" s="50">
        <f t="shared" si="22"/>
        <v>0</v>
      </c>
      <c r="BX21" s="50" t="str">
        <f t="shared" si="22"/>
        <v/>
      </c>
      <c r="BY21" s="50">
        <f t="shared" si="22"/>
        <v>1</v>
      </c>
      <c r="BZ21" s="50">
        <f t="shared" si="22"/>
        <v>1</v>
      </c>
      <c r="CA21" s="50" t="str">
        <f t="shared" si="22"/>
        <v/>
      </c>
      <c r="CB21" s="50">
        <f t="shared" si="22"/>
        <v>1</v>
      </c>
      <c r="CC21" s="50" t="str">
        <f t="shared" si="22"/>
        <v/>
      </c>
      <c r="CD21" s="50" t="str">
        <f t="shared" si="22"/>
        <v/>
      </c>
      <c r="CE21" s="50">
        <f t="shared" si="22"/>
        <v>0</v>
      </c>
      <c r="CF21" s="50">
        <f t="shared" si="22"/>
        <v>1</v>
      </c>
      <c r="CG21" s="50">
        <f t="shared" si="22"/>
        <v>2</v>
      </c>
      <c r="CH21" s="50" t="str">
        <f>IF(AR$4=4,AR21,"")</f>
        <v/>
      </c>
      <c r="CI21" s="61" t="str">
        <f>IF(AA$4=5,AA21,"")</f>
        <v/>
      </c>
      <c r="CJ21" s="50" t="str">
        <f t="shared" si="23"/>
        <v/>
      </c>
      <c r="CK21" s="50" t="str">
        <f t="shared" si="23"/>
        <v/>
      </c>
      <c r="CL21" s="50" t="str">
        <f t="shared" si="23"/>
        <v/>
      </c>
      <c r="CM21" s="50">
        <f t="shared" si="23"/>
        <v>0</v>
      </c>
      <c r="CN21" s="50" t="str">
        <f t="shared" si="23"/>
        <v/>
      </c>
      <c r="CO21" s="50" t="str">
        <f t="shared" si="23"/>
        <v/>
      </c>
      <c r="CP21" s="50">
        <f t="shared" si="23"/>
        <v>0</v>
      </c>
      <c r="CQ21" s="50" t="str">
        <f t="shared" si="23"/>
        <v/>
      </c>
      <c r="CR21" s="50" t="str">
        <f t="shared" si="23"/>
        <v/>
      </c>
      <c r="CS21" s="50" t="str">
        <f t="shared" si="23"/>
        <v/>
      </c>
      <c r="CT21" s="50" t="str">
        <f t="shared" si="23"/>
        <v/>
      </c>
      <c r="CU21" s="50" t="str">
        <f t="shared" si="23"/>
        <v/>
      </c>
      <c r="CV21" s="50">
        <f t="shared" si="23"/>
        <v>0</v>
      </c>
      <c r="CW21" s="50" t="str">
        <f t="shared" si="23"/>
        <v/>
      </c>
      <c r="CX21" s="50" t="str">
        <f t="shared" si="23"/>
        <v/>
      </c>
      <c r="CY21" s="50" t="str">
        <f t="shared" si="23"/>
        <v/>
      </c>
      <c r="CZ21" s="50">
        <f>IF(AR$4=5,AR21,"")</f>
        <v>1</v>
      </c>
      <c r="DA21" s="78">
        <f>SUM(AY21:BP21)</f>
        <v>3</v>
      </c>
      <c r="DB21" s="79">
        <f>SUM(BQ21:CH21)</f>
        <v>7</v>
      </c>
      <c r="DC21" s="80">
        <f>SUM(CI21:CZ21)</f>
        <v>1</v>
      </c>
      <c r="DD21" s="81"/>
    </row>
    <row r="22" spans="1:108" ht="12.75" customHeight="1">
      <c r="A22" s="14"/>
      <c r="B22" s="83"/>
      <c r="C22" s="83"/>
      <c r="D22" s="83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5"/>
      <c r="Q22" s="85"/>
      <c r="R22" s="85"/>
      <c r="S22" s="85"/>
      <c r="T22" s="85"/>
      <c r="U22" s="85"/>
      <c r="V22" s="85"/>
      <c r="W22" s="85"/>
      <c r="X22" s="192">
        <f>SUM(Y18:Y21)</f>
        <v>340</v>
      </c>
      <c r="Y22" s="193"/>
      <c r="Z22" s="164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198">
        <f t="shared" ref="AS22:AX22" si="24">SUM(AS18:AS21)</f>
        <v>0</v>
      </c>
      <c r="AT22" s="200">
        <f t="shared" si="24"/>
        <v>2</v>
      </c>
      <c r="AU22" s="200">
        <f t="shared" si="24"/>
        <v>32</v>
      </c>
      <c r="AV22" s="200">
        <f t="shared" si="24"/>
        <v>27</v>
      </c>
      <c r="AW22" s="200">
        <f t="shared" si="24"/>
        <v>7</v>
      </c>
      <c r="AX22" s="204">
        <f t="shared" si="24"/>
        <v>4</v>
      </c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1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61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206">
        <f>SUM(DA18:DA21)</f>
        <v>18</v>
      </c>
      <c r="DB22" s="186">
        <f>SUM(DB18:DB21)</f>
        <v>31</v>
      </c>
      <c r="DC22" s="188">
        <f>SUM(DC18:DC21)</f>
        <v>3</v>
      </c>
      <c r="DD22" s="27"/>
    </row>
    <row r="23" spans="1:108" ht="12.75" customHeight="1" thickBot="1">
      <c r="A23" s="14"/>
      <c r="B23" s="83"/>
      <c r="C23" s="83"/>
      <c r="D23" s="83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5"/>
      <c r="Q23" s="85"/>
      <c r="R23" s="85"/>
      <c r="S23" s="85"/>
      <c r="T23" s="85"/>
      <c r="U23" s="85"/>
      <c r="V23" s="85"/>
      <c r="W23" s="85"/>
      <c r="X23" s="194"/>
      <c r="Y23" s="195"/>
      <c r="Z23" s="164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199"/>
      <c r="AT23" s="201"/>
      <c r="AU23" s="201"/>
      <c r="AV23" s="201"/>
      <c r="AW23" s="201"/>
      <c r="AX23" s="205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1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61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207"/>
      <c r="DB23" s="187"/>
      <c r="DC23" s="189"/>
      <c r="DD23" s="27"/>
    </row>
    <row r="24" spans="1:108" ht="13.5" customHeight="1" thickBot="1">
      <c r="A24" s="14"/>
      <c r="B24" s="83"/>
      <c r="C24" s="83"/>
      <c r="D24" s="83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5"/>
      <c r="Q24" s="85"/>
      <c r="R24" s="85"/>
      <c r="S24" s="85"/>
      <c r="T24" s="85"/>
      <c r="U24" s="85"/>
      <c r="V24" s="85"/>
      <c r="W24" s="85"/>
      <c r="X24" s="196"/>
      <c r="Y24" s="197"/>
      <c r="Z24" s="164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22"/>
      <c r="AT24" s="23"/>
      <c r="AU24" s="23"/>
      <c r="AV24" s="23"/>
      <c r="AW24" s="23"/>
      <c r="AX24" s="23"/>
      <c r="AY24" s="24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6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4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6"/>
      <c r="DA24" s="23"/>
      <c r="DB24" s="23"/>
      <c r="DC24" s="23"/>
      <c r="DD24" s="27"/>
    </row>
    <row r="25" spans="1:108">
      <c r="A25" s="28"/>
      <c r="B25" s="86"/>
      <c r="C25" s="153" t="str">
        <f>C16</f>
        <v>CATHOLIC MEMORIAL</v>
      </c>
      <c r="D25" s="153" t="str">
        <f>C16</f>
        <v>CATHOLIC MEMORIAL</v>
      </c>
      <c r="E25" s="152">
        <f t="shared" ref="E25:M25" si="25">SUM(E18:E21)</f>
        <v>18</v>
      </c>
      <c r="F25" s="152">
        <f t="shared" si="25"/>
        <v>16</v>
      </c>
      <c r="G25" s="152">
        <f t="shared" si="25"/>
        <v>20</v>
      </c>
      <c r="H25" s="152">
        <f t="shared" si="25"/>
        <v>20</v>
      </c>
      <c r="I25" s="152">
        <f t="shared" si="25"/>
        <v>21</v>
      </c>
      <c r="J25" s="152">
        <f t="shared" si="25"/>
        <v>16</v>
      </c>
      <c r="K25" s="152">
        <f t="shared" si="25"/>
        <v>20</v>
      </c>
      <c r="L25" s="152">
        <f t="shared" si="25"/>
        <v>21</v>
      </c>
      <c r="M25" s="152">
        <f t="shared" si="25"/>
        <v>22</v>
      </c>
      <c r="N25" s="152">
        <f>SUM(N18:N21)</f>
        <v>174</v>
      </c>
      <c r="O25" s="152">
        <f t="shared" ref="O25:Y25" si="26">SUM(O18:O21)</f>
        <v>19</v>
      </c>
      <c r="P25" s="152">
        <f t="shared" si="26"/>
        <v>14</v>
      </c>
      <c r="Q25" s="152">
        <f t="shared" si="26"/>
        <v>20</v>
      </c>
      <c r="R25" s="152">
        <f t="shared" si="26"/>
        <v>16</v>
      </c>
      <c r="S25" s="152">
        <f t="shared" si="26"/>
        <v>20</v>
      </c>
      <c r="T25" s="152">
        <f t="shared" si="26"/>
        <v>18</v>
      </c>
      <c r="U25" s="152">
        <f t="shared" si="26"/>
        <v>20</v>
      </c>
      <c r="V25" s="152">
        <f t="shared" si="26"/>
        <v>18</v>
      </c>
      <c r="W25" s="152">
        <f t="shared" si="26"/>
        <v>21</v>
      </c>
      <c r="X25" s="152">
        <f t="shared" si="26"/>
        <v>166</v>
      </c>
      <c r="Y25" s="152">
        <f t="shared" si="26"/>
        <v>340</v>
      </c>
      <c r="Z25" s="16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22"/>
      <c r="AT25" s="23"/>
      <c r="AU25" s="23"/>
      <c r="AV25" s="23"/>
      <c r="AW25" s="23"/>
      <c r="AX25" s="23"/>
      <c r="AY25" s="24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6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4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6"/>
      <c r="DA25" s="23"/>
      <c r="DB25" s="23"/>
      <c r="DC25" s="23"/>
      <c r="DD25" s="27"/>
    </row>
    <row r="26" spans="1:108">
      <c r="A26" s="14"/>
      <c r="B26" s="35"/>
      <c r="C26" s="36"/>
      <c r="D26" s="37" t="s">
        <v>7</v>
      </c>
      <c r="E26" s="42">
        <f t="shared" ref="E26:T26" si="27">E$4</f>
        <v>4</v>
      </c>
      <c r="F26" s="42">
        <f t="shared" si="27"/>
        <v>4</v>
      </c>
      <c r="G26" s="42">
        <f t="shared" si="27"/>
        <v>3</v>
      </c>
      <c r="H26" s="42">
        <f t="shared" si="27"/>
        <v>4</v>
      </c>
      <c r="I26" s="42">
        <f t="shared" si="27"/>
        <v>5</v>
      </c>
      <c r="J26" s="42">
        <f t="shared" si="27"/>
        <v>3</v>
      </c>
      <c r="K26" s="42">
        <f t="shared" si="27"/>
        <v>4</v>
      </c>
      <c r="L26" s="42">
        <f t="shared" si="27"/>
        <v>5</v>
      </c>
      <c r="M26" s="42">
        <f t="shared" si="27"/>
        <v>4</v>
      </c>
      <c r="N26" s="42">
        <f t="shared" si="27"/>
        <v>36</v>
      </c>
      <c r="O26" s="42">
        <f t="shared" si="27"/>
        <v>4</v>
      </c>
      <c r="P26" s="42">
        <f t="shared" si="27"/>
        <v>3</v>
      </c>
      <c r="Q26" s="42">
        <f t="shared" si="27"/>
        <v>4</v>
      </c>
      <c r="R26" s="42">
        <f t="shared" si="27"/>
        <v>3</v>
      </c>
      <c r="S26" s="42">
        <f t="shared" si="27"/>
        <v>5</v>
      </c>
      <c r="T26" s="42">
        <f t="shared" si="27"/>
        <v>4</v>
      </c>
      <c r="U26" s="42">
        <f t="shared" ref="U26:Y26" si="28">U$4</f>
        <v>4</v>
      </c>
      <c r="V26" s="42">
        <f t="shared" si="28"/>
        <v>4</v>
      </c>
      <c r="W26" s="42">
        <f t="shared" si="28"/>
        <v>5</v>
      </c>
      <c r="X26" s="42">
        <f t="shared" si="28"/>
        <v>36</v>
      </c>
      <c r="Y26" s="42">
        <f t="shared" si="28"/>
        <v>72</v>
      </c>
      <c r="Z26" s="164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22"/>
      <c r="AT26" s="23"/>
      <c r="AU26" s="23"/>
      <c r="AV26" s="23"/>
      <c r="AW26" s="23"/>
      <c r="AX26" s="23"/>
      <c r="AY26" s="24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6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4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6"/>
      <c r="DA26" s="23"/>
      <c r="DB26" s="23"/>
      <c r="DC26" s="23"/>
      <c r="DD26" s="27"/>
    </row>
    <row r="27" spans="1:108" ht="19.5" thickBot="1">
      <c r="A27" s="14"/>
      <c r="B27" s="39" t="s">
        <v>8</v>
      </c>
      <c r="C27" s="40" t="s">
        <v>33</v>
      </c>
      <c r="D27" s="41" t="s">
        <v>9</v>
      </c>
      <c r="E27" s="42">
        <f t="shared" ref="E27:T27" si="29">E$5</f>
        <v>365</v>
      </c>
      <c r="F27" s="42">
        <f t="shared" si="29"/>
        <v>358</v>
      </c>
      <c r="G27" s="42">
        <f t="shared" si="29"/>
        <v>138</v>
      </c>
      <c r="H27" s="42">
        <f t="shared" si="29"/>
        <v>440</v>
      </c>
      <c r="I27" s="42">
        <f t="shared" si="29"/>
        <v>517</v>
      </c>
      <c r="J27" s="42">
        <f t="shared" si="29"/>
        <v>149</v>
      </c>
      <c r="K27" s="42">
        <f t="shared" si="29"/>
        <v>360</v>
      </c>
      <c r="L27" s="42">
        <f t="shared" si="29"/>
        <v>542</v>
      </c>
      <c r="M27" s="42">
        <f t="shared" si="29"/>
        <v>385</v>
      </c>
      <c r="N27" s="42">
        <f t="shared" si="29"/>
        <v>3254</v>
      </c>
      <c r="O27" s="42">
        <f t="shared" si="29"/>
        <v>385</v>
      </c>
      <c r="P27" s="42">
        <f t="shared" si="29"/>
        <v>177</v>
      </c>
      <c r="Q27" s="42">
        <f t="shared" si="29"/>
        <v>380</v>
      </c>
      <c r="R27" s="42">
        <f t="shared" si="29"/>
        <v>152</v>
      </c>
      <c r="S27" s="42">
        <f t="shared" si="29"/>
        <v>520</v>
      </c>
      <c r="T27" s="42">
        <f t="shared" si="29"/>
        <v>459</v>
      </c>
      <c r="U27" s="42">
        <f t="shared" ref="U27:Y27" si="30">U$5</f>
        <v>436</v>
      </c>
      <c r="V27" s="42">
        <f t="shared" si="30"/>
        <v>362</v>
      </c>
      <c r="W27" s="42">
        <f t="shared" si="30"/>
        <v>540</v>
      </c>
      <c r="X27" s="42">
        <f t="shared" si="30"/>
        <v>3411</v>
      </c>
      <c r="Y27" s="42">
        <f t="shared" si="30"/>
        <v>6665</v>
      </c>
      <c r="Z27" s="165">
        <f t="shared" ref="Z27" si="31">X33</f>
        <v>338</v>
      </c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22"/>
      <c r="AT27" s="23"/>
      <c r="AU27" s="23"/>
      <c r="AV27" s="23"/>
      <c r="AW27" s="23"/>
      <c r="AX27" s="23"/>
      <c r="AY27" s="24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6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4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6"/>
      <c r="DA27" s="23"/>
      <c r="DB27" s="23"/>
      <c r="DC27" s="23"/>
      <c r="DD27" s="27"/>
    </row>
    <row r="28" spans="1:108" ht="24.95" customHeight="1" thickBot="1">
      <c r="A28" s="14"/>
      <c r="B28" s="43" t="s">
        <v>14</v>
      </c>
      <c r="C28" s="202" t="s">
        <v>15</v>
      </c>
      <c r="D28" s="203"/>
      <c r="E28" s="43">
        <v>1</v>
      </c>
      <c r="F28" s="43">
        <v>2</v>
      </c>
      <c r="G28" s="43">
        <v>3</v>
      </c>
      <c r="H28" s="43">
        <v>4</v>
      </c>
      <c r="I28" s="43">
        <v>5</v>
      </c>
      <c r="J28" s="43">
        <v>6</v>
      </c>
      <c r="K28" s="43">
        <v>7</v>
      </c>
      <c r="L28" s="43">
        <v>8</v>
      </c>
      <c r="M28" s="43">
        <v>9</v>
      </c>
      <c r="N28" s="44" t="s">
        <v>16</v>
      </c>
      <c r="O28" s="43">
        <v>10</v>
      </c>
      <c r="P28" s="43">
        <v>11</v>
      </c>
      <c r="Q28" s="43">
        <v>12</v>
      </c>
      <c r="R28" s="43">
        <v>13</v>
      </c>
      <c r="S28" s="43">
        <v>14</v>
      </c>
      <c r="T28" s="43">
        <v>15</v>
      </c>
      <c r="U28" s="43">
        <v>16</v>
      </c>
      <c r="V28" s="43">
        <v>17</v>
      </c>
      <c r="W28" s="43">
        <v>18</v>
      </c>
      <c r="X28" s="44" t="s">
        <v>17</v>
      </c>
      <c r="Y28" s="44" t="s">
        <v>18</v>
      </c>
      <c r="Z28" s="164"/>
      <c r="AA28" s="45" t="s">
        <v>4</v>
      </c>
      <c r="AB28" s="45" t="s">
        <v>4</v>
      </c>
      <c r="AC28" s="45" t="s">
        <v>4</v>
      </c>
      <c r="AD28" s="46" t="s">
        <v>4</v>
      </c>
      <c r="AE28" s="46" t="s">
        <v>4</v>
      </c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47" t="s">
        <v>19</v>
      </c>
      <c r="AT28" s="48" t="s">
        <v>20</v>
      </c>
      <c r="AU28" s="48" t="s">
        <v>7</v>
      </c>
      <c r="AV28" s="48" t="s">
        <v>21</v>
      </c>
      <c r="AW28" s="48" t="s">
        <v>22</v>
      </c>
      <c r="AX28" s="49" t="s">
        <v>23</v>
      </c>
      <c r="AY28" s="46" t="s">
        <v>4</v>
      </c>
      <c r="AZ28" s="46" t="s">
        <v>4</v>
      </c>
      <c r="BA28" s="46" t="s">
        <v>4</v>
      </c>
      <c r="BB28" s="46" t="s">
        <v>4</v>
      </c>
      <c r="BC28" s="46" t="s">
        <v>4</v>
      </c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1"/>
      <c r="BQ28" s="46" t="s">
        <v>4</v>
      </c>
      <c r="BR28" s="46" t="s">
        <v>4</v>
      </c>
      <c r="BS28" s="46" t="s">
        <v>4</v>
      </c>
      <c r="BT28" s="46" t="s">
        <v>4</v>
      </c>
      <c r="BU28" s="46" t="s">
        <v>4</v>
      </c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2" t="s">
        <v>4</v>
      </c>
      <c r="CJ28" s="46" t="s">
        <v>4</v>
      </c>
      <c r="CK28" s="46" t="s">
        <v>4</v>
      </c>
      <c r="CL28" s="46" t="s">
        <v>4</v>
      </c>
      <c r="CM28" s="46" t="s">
        <v>4</v>
      </c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47" t="s">
        <v>24</v>
      </c>
      <c r="DB28" s="48" t="s">
        <v>25</v>
      </c>
      <c r="DC28" s="49" t="s">
        <v>26</v>
      </c>
      <c r="DD28" s="27"/>
    </row>
    <row r="29" spans="1:108" ht="24.95" customHeight="1">
      <c r="A29" s="14"/>
      <c r="B29" s="53">
        <v>1</v>
      </c>
      <c r="C29" s="190" t="s">
        <v>60</v>
      </c>
      <c r="D29" s="191"/>
      <c r="E29" s="56">
        <v>5</v>
      </c>
      <c r="F29" s="56">
        <v>3</v>
      </c>
      <c r="G29" s="56">
        <v>3</v>
      </c>
      <c r="H29" s="56">
        <v>4</v>
      </c>
      <c r="I29" s="56">
        <v>5</v>
      </c>
      <c r="J29" s="56">
        <v>4</v>
      </c>
      <c r="K29" s="56">
        <v>3</v>
      </c>
      <c r="L29" s="56">
        <v>7</v>
      </c>
      <c r="M29" s="56">
        <v>6</v>
      </c>
      <c r="N29" s="57">
        <f t="shared" ref="N29:N32" si="32">SUM(E29:M29)</f>
        <v>40</v>
      </c>
      <c r="O29" s="56">
        <v>4</v>
      </c>
      <c r="P29" s="56">
        <v>3</v>
      </c>
      <c r="Q29" s="56">
        <v>5</v>
      </c>
      <c r="R29" s="56">
        <v>7</v>
      </c>
      <c r="S29" s="56">
        <v>5</v>
      </c>
      <c r="T29" s="56">
        <v>5</v>
      </c>
      <c r="U29" s="56">
        <v>4</v>
      </c>
      <c r="V29" s="56">
        <v>6</v>
      </c>
      <c r="W29" s="56">
        <v>6</v>
      </c>
      <c r="X29" s="57">
        <f t="shared" ref="X29:X32" si="33">SUM(O29:W29)</f>
        <v>45</v>
      </c>
      <c r="Y29" s="57">
        <f t="shared" ref="Y29:Y32" si="34">N29+X29</f>
        <v>85</v>
      </c>
      <c r="Z29" s="164"/>
      <c r="AA29" s="7">
        <f t="shared" ref="AA29:AA32" si="35">IF(E29="","",E29-E$4)</f>
        <v>1</v>
      </c>
      <c r="AB29" s="7">
        <f t="shared" ref="AB29:AB32" si="36">IF(F29="","",F29-F$4)</f>
        <v>-1</v>
      </c>
      <c r="AC29" s="7">
        <f t="shared" ref="AC29:AC32" si="37">IF(G29="","",G29-G$4)</f>
        <v>0</v>
      </c>
      <c r="AD29" s="7">
        <f t="shared" ref="AD29:AD32" si="38">IF(H29="","",H29-H$4)</f>
        <v>0</v>
      </c>
      <c r="AE29" s="7">
        <f t="shared" ref="AE29:AE32" si="39">IF(I29="","",I29-I$4)</f>
        <v>0</v>
      </c>
      <c r="AF29" s="7">
        <f t="shared" ref="AF29:AF32" si="40">IF(J29="","",J29-J$4)</f>
        <v>1</v>
      </c>
      <c r="AG29" s="7">
        <f t="shared" ref="AG29:AG32" si="41">IF(K29="","",K29-K$4)</f>
        <v>-1</v>
      </c>
      <c r="AH29" s="7">
        <f t="shared" ref="AH29:AH32" si="42">IF(L29="","",L29-L$4)</f>
        <v>2</v>
      </c>
      <c r="AI29" s="7">
        <f t="shared" ref="AI29:AI32" si="43">IF(M29="","",M29-M$4)</f>
        <v>2</v>
      </c>
      <c r="AJ29" s="7">
        <f t="shared" ref="AJ29:AJ32" si="44">IF(O29="","",O29-O$4)</f>
        <v>0</v>
      </c>
      <c r="AK29" s="7">
        <f t="shared" ref="AK29:AK32" si="45">IF(P29="","",P29-P$4)</f>
        <v>0</v>
      </c>
      <c r="AL29" s="7">
        <f t="shared" ref="AL29:AL32" si="46">IF(Q29="","",Q29-Q$4)</f>
        <v>1</v>
      </c>
      <c r="AM29" s="7">
        <f t="shared" ref="AM29:AM32" si="47">IF(R29="","",R29-R$4)</f>
        <v>4</v>
      </c>
      <c r="AN29" s="7">
        <f t="shared" ref="AN29:AN32" si="48">IF(S29="","",S29-S$4)</f>
        <v>0</v>
      </c>
      <c r="AO29" s="7">
        <f t="shared" ref="AO29:AO32" si="49">IF(T29="","",T29-T$4)</f>
        <v>1</v>
      </c>
      <c r="AP29" s="7">
        <f t="shared" ref="AP29:AP32" si="50">IF(U29="","",U29-U$4)</f>
        <v>0</v>
      </c>
      <c r="AQ29" s="7">
        <f t="shared" ref="AQ29:AQ32" si="51">IF(V29="","",V29-V$4)</f>
        <v>2</v>
      </c>
      <c r="AR29" s="7">
        <f t="shared" ref="AR29:AR32" si="52">IF(W29="","",W29-W$4)</f>
        <v>1</v>
      </c>
      <c r="AS29" s="58">
        <f t="shared" ref="AS29:AS32" si="53">COUNTIF($AA29:$AR29,"=-2")</f>
        <v>0</v>
      </c>
      <c r="AT29" s="59">
        <f t="shared" ref="AT29:AT32" si="54">COUNTIF($AA29:$AR29,"=-1")</f>
        <v>2</v>
      </c>
      <c r="AU29" s="59">
        <f t="shared" ref="AU29:AU32" si="55">COUNTIF($AA29:$AR29,"=0")</f>
        <v>7</v>
      </c>
      <c r="AV29" s="59">
        <f t="shared" ref="AV29:AV32" si="56">COUNTIF($AA29:$AR29,"=1")</f>
        <v>5</v>
      </c>
      <c r="AW29" s="59">
        <f t="shared" ref="AW29:AW32" si="57">COUNTIF($AA29:$AR29,"=2")</f>
        <v>3</v>
      </c>
      <c r="AX29" s="60">
        <f t="shared" ref="AX29:AX32" si="58">COUNTIF($AA29:$AR29,"&gt;2")</f>
        <v>1</v>
      </c>
      <c r="AY29" s="50" t="str">
        <f t="shared" ref="AY29:AY32" si="59">IF(AA$4=3,AA29,"")</f>
        <v/>
      </c>
      <c r="AZ29" s="50" t="str">
        <f t="shared" ref="AZ29:AZ32" si="60">IF(AB$4=3,AB29,"")</f>
        <v/>
      </c>
      <c r="BA29" s="50">
        <f t="shared" ref="BA29:BA32" si="61">IF(AC$4=3,AC29,"")</f>
        <v>0</v>
      </c>
      <c r="BB29" s="50" t="str">
        <f t="shared" ref="BB29:BB32" si="62">IF(AD$4=3,AD29,"")</f>
        <v/>
      </c>
      <c r="BC29" s="50" t="str">
        <f t="shared" ref="BC29:BC32" si="63">IF(AE$4=3,AE29,"")</f>
        <v/>
      </c>
      <c r="BD29" s="50">
        <f t="shared" ref="BD29:BD32" si="64">IF(AF$4=3,AF29,"")</f>
        <v>1</v>
      </c>
      <c r="BE29" s="50" t="str">
        <f t="shared" ref="BE29:BE32" si="65">IF(AG$4=3,AG29,"")</f>
        <v/>
      </c>
      <c r="BF29" s="50" t="str">
        <f t="shared" ref="BF29:BF32" si="66">IF(AH$4=3,AH29,"")</f>
        <v/>
      </c>
      <c r="BG29" s="50" t="str">
        <f t="shared" ref="BG29:BG32" si="67">IF(AI$4=3,AI29,"")</f>
        <v/>
      </c>
      <c r="BH29" s="50" t="str">
        <f t="shared" ref="BH29:BH32" si="68">IF(AJ$4=3,AJ29,"")</f>
        <v/>
      </c>
      <c r="BI29" s="50">
        <f t="shared" ref="BI29:BI32" si="69">IF(AK$4=3,AK29,"")</f>
        <v>0</v>
      </c>
      <c r="BJ29" s="50" t="str">
        <f t="shared" ref="BJ29:BJ32" si="70">IF(AL$4=3,AL29,"")</f>
        <v/>
      </c>
      <c r="BK29" s="50">
        <f t="shared" ref="BK29:BK32" si="71">IF(AM$4=3,AM29,"")</f>
        <v>4</v>
      </c>
      <c r="BL29" s="50" t="str">
        <f t="shared" ref="BL29:BL32" si="72">IF(AN$4=3,AN29,"")</f>
        <v/>
      </c>
      <c r="BM29" s="50" t="str">
        <f t="shared" ref="BM29:BM32" si="73">IF(AO$4=3,AO29,"")</f>
        <v/>
      </c>
      <c r="BN29" s="50" t="str">
        <f t="shared" ref="BN29:BN32" si="74">IF(AP$4=3,AP29,"")</f>
        <v/>
      </c>
      <c r="BO29" s="50" t="str">
        <f t="shared" ref="BO29:BO32" si="75">IF(AQ$4=3,AQ29,"")</f>
        <v/>
      </c>
      <c r="BP29" s="51" t="str">
        <f t="shared" ref="BP29:BP32" si="76">IF(AR$4=3,AR29,"")</f>
        <v/>
      </c>
      <c r="BQ29" s="50">
        <f t="shared" ref="BQ29:BQ32" si="77">IF(AA$4=4,AA29,"")</f>
        <v>1</v>
      </c>
      <c r="BR29" s="50">
        <f t="shared" ref="BR29:BR32" si="78">IF(AB$4=4,AB29,"")</f>
        <v>-1</v>
      </c>
      <c r="BS29" s="50" t="str">
        <f t="shared" ref="BS29:BS32" si="79">IF(AC$4=4,AC29,"")</f>
        <v/>
      </c>
      <c r="BT29" s="50">
        <f t="shared" ref="BT29:BT32" si="80">IF(AD$4=4,AD29,"")</f>
        <v>0</v>
      </c>
      <c r="BU29" s="50" t="str">
        <f t="shared" ref="BU29:BU32" si="81">IF(AE$4=4,AE29,"")</f>
        <v/>
      </c>
      <c r="BV29" s="50" t="str">
        <f t="shared" ref="BV29:BV32" si="82">IF(AF$4=4,AF29,"")</f>
        <v/>
      </c>
      <c r="BW29" s="50">
        <f t="shared" ref="BW29:BW32" si="83">IF(AG$4=4,AG29,"")</f>
        <v>-1</v>
      </c>
      <c r="BX29" s="50" t="str">
        <f t="shared" ref="BX29:BX32" si="84">IF(AH$4=4,AH29,"")</f>
        <v/>
      </c>
      <c r="BY29" s="50">
        <f t="shared" ref="BY29:BY32" si="85">IF(AI$4=4,AI29,"")</f>
        <v>2</v>
      </c>
      <c r="BZ29" s="50">
        <f t="shared" ref="BZ29:BZ32" si="86">IF(AJ$4=4,AJ29,"")</f>
        <v>0</v>
      </c>
      <c r="CA29" s="50" t="str">
        <f t="shared" ref="CA29:CA32" si="87">IF(AK$4=4,AK29,"")</f>
        <v/>
      </c>
      <c r="CB29" s="50">
        <f t="shared" ref="CB29:CB32" si="88">IF(AL$4=4,AL29,"")</f>
        <v>1</v>
      </c>
      <c r="CC29" s="50" t="str">
        <f t="shared" ref="CC29:CC32" si="89">IF(AM$4=4,AM29,"")</f>
        <v/>
      </c>
      <c r="CD29" s="50" t="str">
        <f t="shared" ref="CD29:CD32" si="90">IF(AN$4=4,AN29,"")</f>
        <v/>
      </c>
      <c r="CE29" s="50">
        <f t="shared" ref="CE29:CE32" si="91">IF(AO$4=4,AO29,"")</f>
        <v>1</v>
      </c>
      <c r="CF29" s="50">
        <f t="shared" ref="CF29:CF32" si="92">IF(AP$4=4,AP29,"")</f>
        <v>0</v>
      </c>
      <c r="CG29" s="50">
        <f t="shared" ref="CG29:CG32" si="93">IF(AQ$4=4,AQ29,"")</f>
        <v>2</v>
      </c>
      <c r="CH29" s="50" t="str">
        <f t="shared" ref="CH29:CH32" si="94">IF(AR$4=4,AR29,"")</f>
        <v/>
      </c>
      <c r="CI29" s="61" t="str">
        <f t="shared" ref="CI29:CI32" si="95">IF(AA$4=5,AA29,"")</f>
        <v/>
      </c>
      <c r="CJ29" s="50" t="str">
        <f t="shared" ref="CJ29:CJ32" si="96">IF(AB$4=5,AB29,"")</f>
        <v/>
      </c>
      <c r="CK29" s="50" t="str">
        <f t="shared" ref="CK29:CK32" si="97">IF(AC$4=5,AC29,"")</f>
        <v/>
      </c>
      <c r="CL29" s="50" t="str">
        <f t="shared" ref="CL29:CL32" si="98">IF(AD$4=5,AD29,"")</f>
        <v/>
      </c>
      <c r="CM29" s="50">
        <f t="shared" ref="CM29:CM32" si="99">IF(AE$4=5,AE29,"")</f>
        <v>0</v>
      </c>
      <c r="CN29" s="50" t="str">
        <f t="shared" ref="CN29:CN32" si="100">IF(AF$4=5,AF29,"")</f>
        <v/>
      </c>
      <c r="CO29" s="50" t="str">
        <f t="shared" ref="CO29:CO32" si="101">IF(AG$4=5,AG29,"")</f>
        <v/>
      </c>
      <c r="CP29" s="50">
        <f t="shared" ref="CP29:CP32" si="102">IF(AH$4=5,AH29,"")</f>
        <v>2</v>
      </c>
      <c r="CQ29" s="50" t="str">
        <f t="shared" ref="CQ29:CQ32" si="103">IF(AI$4=5,AI29,"")</f>
        <v/>
      </c>
      <c r="CR29" s="50" t="str">
        <f t="shared" ref="CR29:CR32" si="104">IF(AJ$4=5,AJ29,"")</f>
        <v/>
      </c>
      <c r="CS29" s="50" t="str">
        <f t="shared" ref="CS29:CS32" si="105">IF(AK$4=5,AK29,"")</f>
        <v/>
      </c>
      <c r="CT29" s="50" t="str">
        <f t="shared" ref="CT29:CT32" si="106">IF(AL$4=5,AL29,"")</f>
        <v/>
      </c>
      <c r="CU29" s="50" t="str">
        <f t="shared" ref="CU29:CU32" si="107">IF(AM$4=5,AM29,"")</f>
        <v/>
      </c>
      <c r="CV29" s="50">
        <f t="shared" ref="CV29:CV32" si="108">IF(AN$4=5,AN29,"")</f>
        <v>0</v>
      </c>
      <c r="CW29" s="50" t="str">
        <f t="shared" ref="CW29:CW32" si="109">IF(AO$4=5,AO29,"")</f>
        <v/>
      </c>
      <c r="CX29" s="50" t="str">
        <f t="shared" ref="CX29:CX32" si="110">IF(AP$4=5,AP29,"")</f>
        <v/>
      </c>
      <c r="CY29" s="50" t="str">
        <f t="shared" ref="CY29:CY32" si="111">IF(AQ$4=5,AQ29,"")</f>
        <v/>
      </c>
      <c r="CZ29" s="50">
        <f t="shared" ref="CZ29:CZ32" si="112">IF(AR$4=5,AR29,"")</f>
        <v>1</v>
      </c>
      <c r="DA29" s="62">
        <f t="shared" ref="DA29:DA32" si="113">SUM(AY29:BP29)</f>
        <v>5</v>
      </c>
      <c r="DB29" s="63">
        <f t="shared" ref="DB29:DB32" si="114">SUM(BQ29:CH29)</f>
        <v>5</v>
      </c>
      <c r="DC29" s="64">
        <f t="shared" ref="DC29:DC32" si="115">SUM(CI29:CZ29)</f>
        <v>3</v>
      </c>
      <c r="DD29" s="27"/>
    </row>
    <row r="30" spans="1:108" ht="24.95" customHeight="1">
      <c r="A30" s="14"/>
      <c r="B30" s="53">
        <v>2</v>
      </c>
      <c r="C30" s="190" t="s">
        <v>61</v>
      </c>
      <c r="D30" s="191"/>
      <c r="E30" s="56">
        <v>6</v>
      </c>
      <c r="F30" s="56">
        <v>4</v>
      </c>
      <c r="G30" s="56">
        <v>3</v>
      </c>
      <c r="H30" s="56">
        <v>5</v>
      </c>
      <c r="I30" s="56">
        <v>7</v>
      </c>
      <c r="J30" s="56">
        <v>5</v>
      </c>
      <c r="K30" s="56">
        <v>3</v>
      </c>
      <c r="L30" s="56">
        <v>6</v>
      </c>
      <c r="M30" s="56">
        <v>5</v>
      </c>
      <c r="N30" s="57">
        <f t="shared" si="32"/>
        <v>44</v>
      </c>
      <c r="O30" s="56">
        <v>6</v>
      </c>
      <c r="P30" s="56">
        <v>3</v>
      </c>
      <c r="Q30" s="56">
        <v>4</v>
      </c>
      <c r="R30" s="56">
        <v>4</v>
      </c>
      <c r="S30" s="56">
        <v>6</v>
      </c>
      <c r="T30" s="56">
        <v>5</v>
      </c>
      <c r="U30" s="56">
        <v>5</v>
      </c>
      <c r="V30" s="56">
        <v>6</v>
      </c>
      <c r="W30" s="56">
        <v>6</v>
      </c>
      <c r="X30" s="57">
        <f t="shared" si="33"/>
        <v>45</v>
      </c>
      <c r="Y30" s="57">
        <f t="shared" si="34"/>
        <v>89</v>
      </c>
      <c r="Z30" s="164"/>
      <c r="AA30" s="7">
        <f t="shared" si="35"/>
        <v>2</v>
      </c>
      <c r="AB30" s="7">
        <f t="shared" si="36"/>
        <v>0</v>
      </c>
      <c r="AC30" s="7">
        <f t="shared" si="37"/>
        <v>0</v>
      </c>
      <c r="AD30" s="7">
        <f t="shared" si="38"/>
        <v>1</v>
      </c>
      <c r="AE30" s="7">
        <f t="shared" si="39"/>
        <v>2</v>
      </c>
      <c r="AF30" s="7">
        <f t="shared" si="40"/>
        <v>2</v>
      </c>
      <c r="AG30" s="7">
        <f t="shared" si="41"/>
        <v>-1</v>
      </c>
      <c r="AH30" s="7">
        <f t="shared" si="42"/>
        <v>1</v>
      </c>
      <c r="AI30" s="7">
        <f t="shared" si="43"/>
        <v>1</v>
      </c>
      <c r="AJ30" s="7">
        <f t="shared" si="44"/>
        <v>2</v>
      </c>
      <c r="AK30" s="7">
        <f t="shared" si="45"/>
        <v>0</v>
      </c>
      <c r="AL30" s="7">
        <f t="shared" si="46"/>
        <v>0</v>
      </c>
      <c r="AM30" s="7">
        <f t="shared" si="47"/>
        <v>1</v>
      </c>
      <c r="AN30" s="7">
        <f t="shared" si="48"/>
        <v>1</v>
      </c>
      <c r="AO30" s="7">
        <f t="shared" si="49"/>
        <v>1</v>
      </c>
      <c r="AP30" s="7">
        <f t="shared" si="50"/>
        <v>1</v>
      </c>
      <c r="AQ30" s="7">
        <f t="shared" si="51"/>
        <v>2</v>
      </c>
      <c r="AR30" s="7">
        <f t="shared" si="52"/>
        <v>1</v>
      </c>
      <c r="AS30" s="65">
        <f t="shared" si="53"/>
        <v>0</v>
      </c>
      <c r="AT30" s="66">
        <f t="shared" si="54"/>
        <v>1</v>
      </c>
      <c r="AU30" s="66">
        <f t="shared" si="55"/>
        <v>4</v>
      </c>
      <c r="AV30" s="66">
        <f t="shared" si="56"/>
        <v>8</v>
      </c>
      <c r="AW30" s="66">
        <f t="shared" si="57"/>
        <v>5</v>
      </c>
      <c r="AX30" s="67">
        <f t="shared" si="58"/>
        <v>0</v>
      </c>
      <c r="AY30" s="50" t="str">
        <f t="shared" si="59"/>
        <v/>
      </c>
      <c r="AZ30" s="50" t="str">
        <f t="shared" si="60"/>
        <v/>
      </c>
      <c r="BA30" s="50">
        <f t="shared" si="61"/>
        <v>0</v>
      </c>
      <c r="BB30" s="50" t="str">
        <f t="shared" si="62"/>
        <v/>
      </c>
      <c r="BC30" s="50" t="str">
        <f t="shared" si="63"/>
        <v/>
      </c>
      <c r="BD30" s="50">
        <f t="shared" si="64"/>
        <v>2</v>
      </c>
      <c r="BE30" s="50" t="str">
        <f t="shared" si="65"/>
        <v/>
      </c>
      <c r="BF30" s="50" t="str">
        <f t="shared" si="66"/>
        <v/>
      </c>
      <c r="BG30" s="50" t="str">
        <f t="shared" si="67"/>
        <v/>
      </c>
      <c r="BH30" s="50" t="str">
        <f t="shared" si="68"/>
        <v/>
      </c>
      <c r="BI30" s="50">
        <f t="shared" si="69"/>
        <v>0</v>
      </c>
      <c r="BJ30" s="50" t="str">
        <f t="shared" si="70"/>
        <v/>
      </c>
      <c r="BK30" s="50">
        <f t="shared" si="71"/>
        <v>1</v>
      </c>
      <c r="BL30" s="50" t="str">
        <f t="shared" si="72"/>
        <v/>
      </c>
      <c r="BM30" s="50" t="str">
        <f t="shared" si="73"/>
        <v/>
      </c>
      <c r="BN30" s="50" t="str">
        <f t="shared" si="74"/>
        <v/>
      </c>
      <c r="BO30" s="50" t="str">
        <f t="shared" si="75"/>
        <v/>
      </c>
      <c r="BP30" s="51" t="str">
        <f t="shared" si="76"/>
        <v/>
      </c>
      <c r="BQ30" s="50">
        <f t="shared" si="77"/>
        <v>2</v>
      </c>
      <c r="BR30" s="50">
        <f t="shared" si="78"/>
        <v>0</v>
      </c>
      <c r="BS30" s="50" t="str">
        <f t="shared" si="79"/>
        <v/>
      </c>
      <c r="BT30" s="50">
        <f t="shared" si="80"/>
        <v>1</v>
      </c>
      <c r="BU30" s="50" t="str">
        <f t="shared" si="81"/>
        <v/>
      </c>
      <c r="BV30" s="50" t="str">
        <f t="shared" si="82"/>
        <v/>
      </c>
      <c r="BW30" s="50">
        <f t="shared" si="83"/>
        <v>-1</v>
      </c>
      <c r="BX30" s="50" t="str">
        <f t="shared" si="84"/>
        <v/>
      </c>
      <c r="BY30" s="50">
        <f t="shared" si="85"/>
        <v>1</v>
      </c>
      <c r="BZ30" s="50">
        <f t="shared" si="86"/>
        <v>2</v>
      </c>
      <c r="CA30" s="50" t="str">
        <f t="shared" si="87"/>
        <v/>
      </c>
      <c r="CB30" s="50">
        <f t="shared" si="88"/>
        <v>0</v>
      </c>
      <c r="CC30" s="50" t="str">
        <f t="shared" si="89"/>
        <v/>
      </c>
      <c r="CD30" s="50" t="str">
        <f t="shared" si="90"/>
        <v/>
      </c>
      <c r="CE30" s="50">
        <f t="shared" si="91"/>
        <v>1</v>
      </c>
      <c r="CF30" s="50">
        <f t="shared" si="92"/>
        <v>1</v>
      </c>
      <c r="CG30" s="50">
        <f t="shared" si="93"/>
        <v>2</v>
      </c>
      <c r="CH30" s="50" t="str">
        <f t="shared" si="94"/>
        <v/>
      </c>
      <c r="CI30" s="61" t="str">
        <f t="shared" si="95"/>
        <v/>
      </c>
      <c r="CJ30" s="50" t="str">
        <f t="shared" si="96"/>
        <v/>
      </c>
      <c r="CK30" s="50" t="str">
        <f t="shared" si="97"/>
        <v/>
      </c>
      <c r="CL30" s="50" t="str">
        <f t="shared" si="98"/>
        <v/>
      </c>
      <c r="CM30" s="50">
        <f t="shared" si="99"/>
        <v>2</v>
      </c>
      <c r="CN30" s="50" t="str">
        <f t="shared" si="100"/>
        <v/>
      </c>
      <c r="CO30" s="50" t="str">
        <f t="shared" si="101"/>
        <v/>
      </c>
      <c r="CP30" s="50">
        <f t="shared" si="102"/>
        <v>1</v>
      </c>
      <c r="CQ30" s="50" t="str">
        <f t="shared" si="103"/>
        <v/>
      </c>
      <c r="CR30" s="50" t="str">
        <f t="shared" si="104"/>
        <v/>
      </c>
      <c r="CS30" s="50" t="str">
        <f t="shared" si="105"/>
        <v/>
      </c>
      <c r="CT30" s="50" t="str">
        <f t="shared" si="106"/>
        <v/>
      </c>
      <c r="CU30" s="50" t="str">
        <f t="shared" si="107"/>
        <v/>
      </c>
      <c r="CV30" s="50">
        <f t="shared" si="108"/>
        <v>1</v>
      </c>
      <c r="CW30" s="50" t="str">
        <f t="shared" si="109"/>
        <v/>
      </c>
      <c r="CX30" s="50" t="str">
        <f t="shared" si="110"/>
        <v/>
      </c>
      <c r="CY30" s="50" t="str">
        <f t="shared" si="111"/>
        <v/>
      </c>
      <c r="CZ30" s="50">
        <f t="shared" si="112"/>
        <v>1</v>
      </c>
      <c r="DA30" s="68">
        <f t="shared" si="113"/>
        <v>3</v>
      </c>
      <c r="DB30" s="69">
        <f t="shared" si="114"/>
        <v>9</v>
      </c>
      <c r="DC30" s="70">
        <f t="shared" si="115"/>
        <v>5</v>
      </c>
      <c r="DD30" s="27"/>
    </row>
    <row r="31" spans="1:108" ht="24.95" customHeight="1">
      <c r="A31" s="14"/>
      <c r="B31" s="53" t="s">
        <v>29</v>
      </c>
      <c r="C31" s="190" t="s">
        <v>62</v>
      </c>
      <c r="D31" s="191"/>
      <c r="E31" s="56">
        <v>4</v>
      </c>
      <c r="F31" s="56">
        <v>6</v>
      </c>
      <c r="G31" s="56">
        <v>2</v>
      </c>
      <c r="H31" s="56">
        <v>5</v>
      </c>
      <c r="I31" s="56">
        <v>6</v>
      </c>
      <c r="J31" s="56">
        <v>3</v>
      </c>
      <c r="K31" s="56">
        <v>4</v>
      </c>
      <c r="L31" s="56">
        <v>5</v>
      </c>
      <c r="M31" s="56">
        <v>5</v>
      </c>
      <c r="N31" s="57">
        <f t="shared" si="32"/>
        <v>40</v>
      </c>
      <c r="O31" s="56">
        <v>4</v>
      </c>
      <c r="P31" s="56">
        <v>3</v>
      </c>
      <c r="Q31" s="56">
        <v>4</v>
      </c>
      <c r="R31" s="56">
        <v>3</v>
      </c>
      <c r="S31" s="56">
        <v>7</v>
      </c>
      <c r="T31" s="56">
        <v>4</v>
      </c>
      <c r="U31" s="56">
        <v>4</v>
      </c>
      <c r="V31" s="56">
        <v>5</v>
      </c>
      <c r="W31" s="56">
        <v>5</v>
      </c>
      <c r="X31" s="57">
        <f t="shared" si="33"/>
        <v>39</v>
      </c>
      <c r="Y31" s="57">
        <f t="shared" si="34"/>
        <v>79</v>
      </c>
      <c r="Z31" s="164"/>
      <c r="AA31" s="7">
        <f t="shared" si="35"/>
        <v>0</v>
      </c>
      <c r="AB31" s="7">
        <f t="shared" si="36"/>
        <v>2</v>
      </c>
      <c r="AC31" s="7">
        <f t="shared" si="37"/>
        <v>-1</v>
      </c>
      <c r="AD31" s="7">
        <f t="shared" si="38"/>
        <v>1</v>
      </c>
      <c r="AE31" s="7">
        <f t="shared" si="39"/>
        <v>1</v>
      </c>
      <c r="AF31" s="7">
        <f t="shared" si="40"/>
        <v>0</v>
      </c>
      <c r="AG31" s="7">
        <f t="shared" si="41"/>
        <v>0</v>
      </c>
      <c r="AH31" s="7">
        <f t="shared" si="42"/>
        <v>0</v>
      </c>
      <c r="AI31" s="7">
        <f t="shared" si="43"/>
        <v>1</v>
      </c>
      <c r="AJ31" s="7">
        <f t="shared" si="44"/>
        <v>0</v>
      </c>
      <c r="AK31" s="7">
        <f t="shared" si="45"/>
        <v>0</v>
      </c>
      <c r="AL31" s="7">
        <f t="shared" si="46"/>
        <v>0</v>
      </c>
      <c r="AM31" s="7">
        <f t="shared" si="47"/>
        <v>0</v>
      </c>
      <c r="AN31" s="7">
        <f t="shared" si="48"/>
        <v>2</v>
      </c>
      <c r="AO31" s="7">
        <f t="shared" si="49"/>
        <v>0</v>
      </c>
      <c r="AP31" s="7">
        <f t="shared" si="50"/>
        <v>0</v>
      </c>
      <c r="AQ31" s="7">
        <f t="shared" si="51"/>
        <v>1</v>
      </c>
      <c r="AR31" s="7">
        <f t="shared" si="52"/>
        <v>0</v>
      </c>
      <c r="AS31" s="65">
        <f t="shared" si="53"/>
        <v>0</v>
      </c>
      <c r="AT31" s="66">
        <f t="shared" si="54"/>
        <v>1</v>
      </c>
      <c r="AU31" s="66">
        <f t="shared" si="55"/>
        <v>11</v>
      </c>
      <c r="AV31" s="66">
        <f t="shared" si="56"/>
        <v>4</v>
      </c>
      <c r="AW31" s="66">
        <f t="shared" si="57"/>
        <v>2</v>
      </c>
      <c r="AX31" s="67">
        <f t="shared" si="58"/>
        <v>0</v>
      </c>
      <c r="AY31" s="50" t="str">
        <f t="shared" si="59"/>
        <v/>
      </c>
      <c r="AZ31" s="50" t="str">
        <f t="shared" si="60"/>
        <v/>
      </c>
      <c r="BA31" s="50">
        <f t="shared" si="61"/>
        <v>-1</v>
      </c>
      <c r="BB31" s="50" t="str">
        <f t="shared" si="62"/>
        <v/>
      </c>
      <c r="BC31" s="50" t="str">
        <f t="shared" si="63"/>
        <v/>
      </c>
      <c r="BD31" s="50">
        <f t="shared" si="64"/>
        <v>0</v>
      </c>
      <c r="BE31" s="50" t="str">
        <f t="shared" si="65"/>
        <v/>
      </c>
      <c r="BF31" s="50" t="str">
        <f t="shared" si="66"/>
        <v/>
      </c>
      <c r="BG31" s="50" t="str">
        <f t="shared" si="67"/>
        <v/>
      </c>
      <c r="BH31" s="50" t="str">
        <f t="shared" si="68"/>
        <v/>
      </c>
      <c r="BI31" s="50">
        <f t="shared" si="69"/>
        <v>0</v>
      </c>
      <c r="BJ31" s="50" t="str">
        <f t="shared" si="70"/>
        <v/>
      </c>
      <c r="BK31" s="50">
        <f t="shared" si="71"/>
        <v>0</v>
      </c>
      <c r="BL31" s="50" t="str">
        <f t="shared" si="72"/>
        <v/>
      </c>
      <c r="BM31" s="50" t="str">
        <f t="shared" si="73"/>
        <v/>
      </c>
      <c r="BN31" s="50" t="str">
        <f t="shared" si="74"/>
        <v/>
      </c>
      <c r="BO31" s="50" t="str">
        <f t="shared" si="75"/>
        <v/>
      </c>
      <c r="BP31" s="51" t="str">
        <f t="shared" si="76"/>
        <v/>
      </c>
      <c r="BQ31" s="50">
        <f t="shared" si="77"/>
        <v>0</v>
      </c>
      <c r="BR31" s="50">
        <f t="shared" si="78"/>
        <v>2</v>
      </c>
      <c r="BS31" s="50" t="str">
        <f t="shared" si="79"/>
        <v/>
      </c>
      <c r="BT31" s="50">
        <f t="shared" si="80"/>
        <v>1</v>
      </c>
      <c r="BU31" s="50" t="str">
        <f t="shared" si="81"/>
        <v/>
      </c>
      <c r="BV31" s="50" t="str">
        <f t="shared" si="82"/>
        <v/>
      </c>
      <c r="BW31" s="50">
        <f t="shared" si="83"/>
        <v>0</v>
      </c>
      <c r="BX31" s="50" t="str">
        <f t="shared" si="84"/>
        <v/>
      </c>
      <c r="BY31" s="50">
        <f t="shared" si="85"/>
        <v>1</v>
      </c>
      <c r="BZ31" s="50">
        <f t="shared" si="86"/>
        <v>0</v>
      </c>
      <c r="CA31" s="50" t="str">
        <f t="shared" si="87"/>
        <v/>
      </c>
      <c r="CB31" s="50">
        <f t="shared" si="88"/>
        <v>0</v>
      </c>
      <c r="CC31" s="50" t="str">
        <f t="shared" si="89"/>
        <v/>
      </c>
      <c r="CD31" s="50" t="str">
        <f t="shared" si="90"/>
        <v/>
      </c>
      <c r="CE31" s="50">
        <f t="shared" si="91"/>
        <v>0</v>
      </c>
      <c r="CF31" s="50">
        <f t="shared" si="92"/>
        <v>0</v>
      </c>
      <c r="CG31" s="50">
        <f t="shared" si="93"/>
        <v>1</v>
      </c>
      <c r="CH31" s="50" t="str">
        <f t="shared" si="94"/>
        <v/>
      </c>
      <c r="CI31" s="61" t="str">
        <f t="shared" si="95"/>
        <v/>
      </c>
      <c r="CJ31" s="50" t="str">
        <f t="shared" si="96"/>
        <v/>
      </c>
      <c r="CK31" s="50" t="str">
        <f t="shared" si="97"/>
        <v/>
      </c>
      <c r="CL31" s="50" t="str">
        <f t="shared" si="98"/>
        <v/>
      </c>
      <c r="CM31" s="50">
        <f t="shared" si="99"/>
        <v>1</v>
      </c>
      <c r="CN31" s="50" t="str">
        <f t="shared" si="100"/>
        <v/>
      </c>
      <c r="CO31" s="50" t="str">
        <f t="shared" si="101"/>
        <v/>
      </c>
      <c r="CP31" s="50">
        <f t="shared" si="102"/>
        <v>0</v>
      </c>
      <c r="CQ31" s="50" t="str">
        <f t="shared" si="103"/>
        <v/>
      </c>
      <c r="CR31" s="50" t="str">
        <f t="shared" si="104"/>
        <v/>
      </c>
      <c r="CS31" s="50" t="str">
        <f t="shared" si="105"/>
        <v/>
      </c>
      <c r="CT31" s="50" t="str">
        <f t="shared" si="106"/>
        <v/>
      </c>
      <c r="CU31" s="50" t="str">
        <f t="shared" si="107"/>
        <v/>
      </c>
      <c r="CV31" s="50">
        <f t="shared" si="108"/>
        <v>2</v>
      </c>
      <c r="CW31" s="50" t="str">
        <f t="shared" si="109"/>
        <v/>
      </c>
      <c r="CX31" s="50" t="str">
        <f t="shared" si="110"/>
        <v/>
      </c>
      <c r="CY31" s="50" t="str">
        <f t="shared" si="111"/>
        <v/>
      </c>
      <c r="CZ31" s="50">
        <f t="shared" si="112"/>
        <v>0</v>
      </c>
      <c r="DA31" s="68">
        <f t="shared" si="113"/>
        <v>-1</v>
      </c>
      <c r="DB31" s="69">
        <f t="shared" si="114"/>
        <v>5</v>
      </c>
      <c r="DC31" s="70">
        <f t="shared" si="115"/>
        <v>3</v>
      </c>
      <c r="DD31" s="27"/>
    </row>
    <row r="32" spans="1:108" s="82" customFormat="1" ht="24.95" customHeight="1" thickBot="1">
      <c r="A32" s="71"/>
      <c r="B32" s="72" t="s">
        <v>30</v>
      </c>
      <c r="C32" s="190" t="s">
        <v>63</v>
      </c>
      <c r="D32" s="191"/>
      <c r="E32" s="56">
        <v>5</v>
      </c>
      <c r="F32" s="56">
        <v>5</v>
      </c>
      <c r="G32" s="56">
        <v>4</v>
      </c>
      <c r="H32" s="56">
        <v>5</v>
      </c>
      <c r="I32" s="56">
        <v>6</v>
      </c>
      <c r="J32" s="56">
        <v>3</v>
      </c>
      <c r="K32" s="56">
        <v>5</v>
      </c>
      <c r="L32" s="56">
        <v>6</v>
      </c>
      <c r="M32" s="56">
        <v>5</v>
      </c>
      <c r="N32" s="57">
        <f t="shared" si="32"/>
        <v>44</v>
      </c>
      <c r="O32" s="56">
        <v>6</v>
      </c>
      <c r="P32" s="56">
        <v>4</v>
      </c>
      <c r="Q32" s="56">
        <v>4</v>
      </c>
      <c r="R32" s="56">
        <v>3</v>
      </c>
      <c r="S32" s="56">
        <v>4</v>
      </c>
      <c r="T32" s="56">
        <v>5</v>
      </c>
      <c r="U32" s="56">
        <v>5</v>
      </c>
      <c r="V32" s="56">
        <v>5</v>
      </c>
      <c r="W32" s="56">
        <v>5</v>
      </c>
      <c r="X32" s="73">
        <f t="shared" si="33"/>
        <v>41</v>
      </c>
      <c r="Y32" s="73">
        <f t="shared" si="34"/>
        <v>85</v>
      </c>
      <c r="Z32" s="166"/>
      <c r="AA32" s="7">
        <f t="shared" si="35"/>
        <v>1</v>
      </c>
      <c r="AB32" s="7">
        <f t="shared" si="36"/>
        <v>1</v>
      </c>
      <c r="AC32" s="7">
        <f t="shared" si="37"/>
        <v>1</v>
      </c>
      <c r="AD32" s="7">
        <f t="shared" si="38"/>
        <v>1</v>
      </c>
      <c r="AE32" s="7">
        <f t="shared" si="39"/>
        <v>1</v>
      </c>
      <c r="AF32" s="7">
        <f t="shared" si="40"/>
        <v>0</v>
      </c>
      <c r="AG32" s="7">
        <f t="shared" si="41"/>
        <v>1</v>
      </c>
      <c r="AH32" s="7">
        <f t="shared" si="42"/>
        <v>1</v>
      </c>
      <c r="AI32" s="7">
        <f t="shared" si="43"/>
        <v>1</v>
      </c>
      <c r="AJ32" s="7">
        <f t="shared" si="44"/>
        <v>2</v>
      </c>
      <c r="AK32" s="7">
        <f t="shared" si="45"/>
        <v>1</v>
      </c>
      <c r="AL32" s="7">
        <f t="shared" si="46"/>
        <v>0</v>
      </c>
      <c r="AM32" s="7">
        <f t="shared" si="47"/>
        <v>0</v>
      </c>
      <c r="AN32" s="7">
        <f t="shared" si="48"/>
        <v>-1</v>
      </c>
      <c r="AO32" s="7">
        <f t="shared" si="49"/>
        <v>1</v>
      </c>
      <c r="AP32" s="7">
        <f t="shared" si="50"/>
        <v>1</v>
      </c>
      <c r="AQ32" s="7">
        <f t="shared" si="51"/>
        <v>1</v>
      </c>
      <c r="AR32" s="7">
        <f t="shared" si="52"/>
        <v>0</v>
      </c>
      <c r="AS32" s="75">
        <f t="shared" si="53"/>
        <v>0</v>
      </c>
      <c r="AT32" s="76">
        <f t="shared" si="54"/>
        <v>1</v>
      </c>
      <c r="AU32" s="76">
        <f t="shared" si="55"/>
        <v>4</v>
      </c>
      <c r="AV32" s="76">
        <f t="shared" si="56"/>
        <v>12</v>
      </c>
      <c r="AW32" s="76">
        <f t="shared" si="57"/>
        <v>1</v>
      </c>
      <c r="AX32" s="77">
        <f t="shared" si="58"/>
        <v>0</v>
      </c>
      <c r="AY32" s="50" t="str">
        <f t="shared" si="59"/>
        <v/>
      </c>
      <c r="AZ32" s="50" t="str">
        <f t="shared" si="60"/>
        <v/>
      </c>
      <c r="BA32" s="50">
        <f t="shared" si="61"/>
        <v>1</v>
      </c>
      <c r="BB32" s="50" t="str">
        <f t="shared" si="62"/>
        <v/>
      </c>
      <c r="BC32" s="50" t="str">
        <f t="shared" si="63"/>
        <v/>
      </c>
      <c r="BD32" s="50">
        <f t="shared" si="64"/>
        <v>0</v>
      </c>
      <c r="BE32" s="50" t="str">
        <f t="shared" si="65"/>
        <v/>
      </c>
      <c r="BF32" s="50" t="str">
        <f t="shared" si="66"/>
        <v/>
      </c>
      <c r="BG32" s="50" t="str">
        <f t="shared" si="67"/>
        <v/>
      </c>
      <c r="BH32" s="50" t="str">
        <f t="shared" si="68"/>
        <v/>
      </c>
      <c r="BI32" s="50">
        <f t="shared" si="69"/>
        <v>1</v>
      </c>
      <c r="BJ32" s="50" t="str">
        <f t="shared" si="70"/>
        <v/>
      </c>
      <c r="BK32" s="50">
        <f t="shared" si="71"/>
        <v>0</v>
      </c>
      <c r="BL32" s="50" t="str">
        <f t="shared" si="72"/>
        <v/>
      </c>
      <c r="BM32" s="50" t="str">
        <f t="shared" si="73"/>
        <v/>
      </c>
      <c r="BN32" s="50" t="str">
        <f t="shared" si="74"/>
        <v/>
      </c>
      <c r="BO32" s="50" t="str">
        <f t="shared" si="75"/>
        <v/>
      </c>
      <c r="BP32" s="51" t="str">
        <f t="shared" si="76"/>
        <v/>
      </c>
      <c r="BQ32" s="50">
        <f t="shared" si="77"/>
        <v>1</v>
      </c>
      <c r="BR32" s="50">
        <f t="shared" si="78"/>
        <v>1</v>
      </c>
      <c r="BS32" s="50" t="str">
        <f t="shared" si="79"/>
        <v/>
      </c>
      <c r="BT32" s="50">
        <f t="shared" si="80"/>
        <v>1</v>
      </c>
      <c r="BU32" s="50" t="str">
        <f t="shared" si="81"/>
        <v/>
      </c>
      <c r="BV32" s="50" t="str">
        <f t="shared" si="82"/>
        <v/>
      </c>
      <c r="BW32" s="50">
        <f t="shared" si="83"/>
        <v>1</v>
      </c>
      <c r="BX32" s="50" t="str">
        <f t="shared" si="84"/>
        <v/>
      </c>
      <c r="BY32" s="50">
        <f t="shared" si="85"/>
        <v>1</v>
      </c>
      <c r="BZ32" s="50">
        <f t="shared" si="86"/>
        <v>2</v>
      </c>
      <c r="CA32" s="50" t="str">
        <f t="shared" si="87"/>
        <v/>
      </c>
      <c r="CB32" s="50">
        <f t="shared" si="88"/>
        <v>0</v>
      </c>
      <c r="CC32" s="50" t="str">
        <f t="shared" si="89"/>
        <v/>
      </c>
      <c r="CD32" s="50" t="str">
        <f t="shared" si="90"/>
        <v/>
      </c>
      <c r="CE32" s="50">
        <f t="shared" si="91"/>
        <v>1</v>
      </c>
      <c r="CF32" s="50">
        <f t="shared" si="92"/>
        <v>1</v>
      </c>
      <c r="CG32" s="50">
        <f t="shared" si="93"/>
        <v>1</v>
      </c>
      <c r="CH32" s="50" t="str">
        <f t="shared" si="94"/>
        <v/>
      </c>
      <c r="CI32" s="61" t="str">
        <f t="shared" si="95"/>
        <v/>
      </c>
      <c r="CJ32" s="50" t="str">
        <f t="shared" si="96"/>
        <v/>
      </c>
      <c r="CK32" s="50" t="str">
        <f t="shared" si="97"/>
        <v/>
      </c>
      <c r="CL32" s="50" t="str">
        <f t="shared" si="98"/>
        <v/>
      </c>
      <c r="CM32" s="50">
        <f t="shared" si="99"/>
        <v>1</v>
      </c>
      <c r="CN32" s="50" t="str">
        <f t="shared" si="100"/>
        <v/>
      </c>
      <c r="CO32" s="50" t="str">
        <f t="shared" si="101"/>
        <v/>
      </c>
      <c r="CP32" s="50">
        <f t="shared" si="102"/>
        <v>1</v>
      </c>
      <c r="CQ32" s="50" t="str">
        <f t="shared" si="103"/>
        <v/>
      </c>
      <c r="CR32" s="50" t="str">
        <f t="shared" si="104"/>
        <v/>
      </c>
      <c r="CS32" s="50" t="str">
        <f t="shared" si="105"/>
        <v/>
      </c>
      <c r="CT32" s="50" t="str">
        <f t="shared" si="106"/>
        <v/>
      </c>
      <c r="CU32" s="50" t="str">
        <f t="shared" si="107"/>
        <v/>
      </c>
      <c r="CV32" s="50">
        <f t="shared" si="108"/>
        <v>-1</v>
      </c>
      <c r="CW32" s="50" t="str">
        <f t="shared" si="109"/>
        <v/>
      </c>
      <c r="CX32" s="50" t="str">
        <f t="shared" si="110"/>
        <v/>
      </c>
      <c r="CY32" s="50" t="str">
        <f t="shared" si="111"/>
        <v/>
      </c>
      <c r="CZ32" s="50">
        <f t="shared" si="112"/>
        <v>0</v>
      </c>
      <c r="DA32" s="78">
        <f t="shared" si="113"/>
        <v>2</v>
      </c>
      <c r="DB32" s="79">
        <f t="shared" si="114"/>
        <v>10</v>
      </c>
      <c r="DC32" s="80">
        <f t="shared" si="115"/>
        <v>1</v>
      </c>
      <c r="DD32" s="81"/>
    </row>
    <row r="33" spans="1:108" ht="12.75" customHeight="1">
      <c r="A33" s="14"/>
      <c r="B33" s="83"/>
      <c r="C33" s="83"/>
      <c r="D33" s="83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5"/>
      <c r="Q33" s="85"/>
      <c r="R33" s="85"/>
      <c r="S33" s="85"/>
      <c r="T33" s="85"/>
      <c r="U33" s="85"/>
      <c r="V33" s="85"/>
      <c r="W33" s="85"/>
      <c r="X33" s="192">
        <f t="shared" ref="X33" si="116">SUM(Y29:Y32)</f>
        <v>338</v>
      </c>
      <c r="Y33" s="193"/>
      <c r="Z33" s="164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198">
        <f t="shared" ref="AS33:AX33" si="117">SUM(AS29:AS32)</f>
        <v>0</v>
      </c>
      <c r="AT33" s="200">
        <f t="shared" si="117"/>
        <v>5</v>
      </c>
      <c r="AU33" s="200">
        <f t="shared" si="117"/>
        <v>26</v>
      </c>
      <c r="AV33" s="200">
        <f t="shared" si="117"/>
        <v>29</v>
      </c>
      <c r="AW33" s="200">
        <f t="shared" si="117"/>
        <v>11</v>
      </c>
      <c r="AX33" s="204">
        <f t="shared" si="117"/>
        <v>1</v>
      </c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1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61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206">
        <f t="shared" ref="DA33:DC33" si="118">SUM(DA29:DA32)</f>
        <v>9</v>
      </c>
      <c r="DB33" s="186">
        <f t="shared" si="118"/>
        <v>29</v>
      </c>
      <c r="DC33" s="188">
        <f t="shared" si="118"/>
        <v>12</v>
      </c>
      <c r="DD33" s="27"/>
    </row>
    <row r="34" spans="1:108" ht="12.75" customHeight="1" thickBot="1">
      <c r="A34" s="14"/>
      <c r="B34" s="83"/>
      <c r="C34" s="83"/>
      <c r="D34" s="83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5"/>
      <c r="Q34" s="85"/>
      <c r="R34" s="85"/>
      <c r="S34" s="85"/>
      <c r="T34" s="85"/>
      <c r="U34" s="85"/>
      <c r="V34" s="85"/>
      <c r="W34" s="85"/>
      <c r="X34" s="194"/>
      <c r="Y34" s="195"/>
      <c r="Z34" s="164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199"/>
      <c r="AT34" s="201"/>
      <c r="AU34" s="201"/>
      <c r="AV34" s="201"/>
      <c r="AW34" s="201"/>
      <c r="AX34" s="205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1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61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207"/>
      <c r="DB34" s="187"/>
      <c r="DC34" s="189"/>
      <c r="DD34" s="27"/>
    </row>
    <row r="35" spans="1:108" ht="13.5" customHeight="1" thickBot="1">
      <c r="A35" s="14"/>
      <c r="B35" s="83"/>
      <c r="C35" s="83"/>
      <c r="D35" s="83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5"/>
      <c r="Q35" s="85"/>
      <c r="R35" s="85"/>
      <c r="S35" s="85"/>
      <c r="T35" s="85"/>
      <c r="U35" s="85"/>
      <c r="V35" s="85"/>
      <c r="W35" s="85"/>
      <c r="X35" s="196"/>
      <c r="Y35" s="197"/>
      <c r="Z35" s="164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22"/>
      <c r="AT35" s="23"/>
      <c r="AU35" s="23"/>
      <c r="AV35" s="23"/>
      <c r="AW35" s="23"/>
      <c r="AX35" s="23"/>
      <c r="AY35" s="24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6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4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6"/>
      <c r="DA35" s="23"/>
      <c r="DB35" s="23"/>
      <c r="DC35" s="23"/>
      <c r="DD35" s="27"/>
    </row>
    <row r="36" spans="1:108">
      <c r="A36" s="28"/>
      <c r="B36" s="86"/>
      <c r="C36" s="153" t="str">
        <f>C27</f>
        <v>HARTFORD UNION</v>
      </c>
      <c r="D36" s="153" t="str">
        <f>C27</f>
        <v>HARTFORD UNION</v>
      </c>
      <c r="E36" s="152">
        <f t="shared" ref="E36:M36" si="119">SUM(E29:E32)</f>
        <v>20</v>
      </c>
      <c r="F36" s="152">
        <f t="shared" si="119"/>
        <v>18</v>
      </c>
      <c r="G36" s="152">
        <f t="shared" si="119"/>
        <v>12</v>
      </c>
      <c r="H36" s="152">
        <f t="shared" si="119"/>
        <v>19</v>
      </c>
      <c r="I36" s="152">
        <f t="shared" si="119"/>
        <v>24</v>
      </c>
      <c r="J36" s="152">
        <f t="shared" si="119"/>
        <v>15</v>
      </c>
      <c r="K36" s="152">
        <f t="shared" si="119"/>
        <v>15</v>
      </c>
      <c r="L36" s="152">
        <f t="shared" si="119"/>
        <v>24</v>
      </c>
      <c r="M36" s="152">
        <f t="shared" si="119"/>
        <v>21</v>
      </c>
      <c r="N36" s="152">
        <f>SUM(N29:N32)</f>
        <v>168</v>
      </c>
      <c r="O36" s="152">
        <f t="shared" ref="O36:Y36" si="120">SUM(O29:O32)</f>
        <v>20</v>
      </c>
      <c r="P36" s="152">
        <f t="shared" si="120"/>
        <v>13</v>
      </c>
      <c r="Q36" s="152">
        <f t="shared" si="120"/>
        <v>17</v>
      </c>
      <c r="R36" s="152">
        <f t="shared" si="120"/>
        <v>17</v>
      </c>
      <c r="S36" s="152">
        <f t="shared" si="120"/>
        <v>22</v>
      </c>
      <c r="T36" s="152">
        <f t="shared" si="120"/>
        <v>19</v>
      </c>
      <c r="U36" s="152">
        <f t="shared" si="120"/>
        <v>18</v>
      </c>
      <c r="V36" s="152">
        <f t="shared" si="120"/>
        <v>22</v>
      </c>
      <c r="W36" s="152">
        <f t="shared" si="120"/>
        <v>22</v>
      </c>
      <c r="X36" s="152">
        <f t="shared" si="120"/>
        <v>170</v>
      </c>
      <c r="Y36" s="152">
        <f t="shared" si="120"/>
        <v>338</v>
      </c>
      <c r="Z36" s="16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22"/>
      <c r="AT36" s="23"/>
      <c r="AU36" s="23"/>
      <c r="AV36" s="23"/>
      <c r="AW36" s="23"/>
      <c r="AX36" s="23"/>
      <c r="AY36" s="24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6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4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6"/>
      <c r="DA36" s="23"/>
      <c r="DB36" s="23"/>
      <c r="DC36" s="23"/>
      <c r="DD36" s="27"/>
    </row>
    <row r="37" spans="1:108">
      <c r="A37" s="14"/>
      <c r="B37" s="35"/>
      <c r="C37" s="36"/>
      <c r="D37" s="37" t="s">
        <v>7</v>
      </c>
      <c r="E37" s="42">
        <f t="shared" ref="E37:T37" si="121">E$4</f>
        <v>4</v>
      </c>
      <c r="F37" s="42">
        <f t="shared" si="121"/>
        <v>4</v>
      </c>
      <c r="G37" s="42">
        <f t="shared" si="121"/>
        <v>3</v>
      </c>
      <c r="H37" s="42">
        <f t="shared" si="121"/>
        <v>4</v>
      </c>
      <c r="I37" s="42">
        <f t="shared" si="121"/>
        <v>5</v>
      </c>
      <c r="J37" s="42">
        <f t="shared" si="121"/>
        <v>3</v>
      </c>
      <c r="K37" s="42">
        <f t="shared" si="121"/>
        <v>4</v>
      </c>
      <c r="L37" s="42">
        <f t="shared" si="121"/>
        <v>5</v>
      </c>
      <c r="M37" s="42">
        <f t="shared" si="121"/>
        <v>4</v>
      </c>
      <c r="N37" s="42">
        <f t="shared" si="121"/>
        <v>36</v>
      </c>
      <c r="O37" s="42">
        <f t="shared" si="121"/>
        <v>4</v>
      </c>
      <c r="P37" s="42">
        <f t="shared" si="121"/>
        <v>3</v>
      </c>
      <c r="Q37" s="42">
        <f t="shared" si="121"/>
        <v>4</v>
      </c>
      <c r="R37" s="42">
        <f t="shared" si="121"/>
        <v>3</v>
      </c>
      <c r="S37" s="42">
        <f t="shared" si="121"/>
        <v>5</v>
      </c>
      <c r="T37" s="42">
        <f t="shared" si="121"/>
        <v>4</v>
      </c>
      <c r="U37" s="42">
        <f t="shared" ref="U37:Y37" si="122">U$4</f>
        <v>4</v>
      </c>
      <c r="V37" s="42">
        <f t="shared" si="122"/>
        <v>4</v>
      </c>
      <c r="W37" s="42">
        <f t="shared" si="122"/>
        <v>5</v>
      </c>
      <c r="X37" s="42">
        <f t="shared" si="122"/>
        <v>36</v>
      </c>
      <c r="Y37" s="42">
        <f t="shared" si="122"/>
        <v>72</v>
      </c>
      <c r="Z37" s="164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22"/>
      <c r="AT37" s="23"/>
      <c r="AU37" s="23"/>
      <c r="AV37" s="23"/>
      <c r="AW37" s="23"/>
      <c r="AX37" s="23"/>
      <c r="AY37" s="24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6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4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6"/>
      <c r="DA37" s="23"/>
      <c r="DB37" s="23"/>
      <c r="DC37" s="23"/>
      <c r="DD37" s="27"/>
    </row>
    <row r="38" spans="1:108" ht="19.5" thickBot="1">
      <c r="A38" s="14"/>
      <c r="B38" s="39" t="s">
        <v>8</v>
      </c>
      <c r="C38" s="40" t="s">
        <v>34</v>
      </c>
      <c r="D38" s="41" t="s">
        <v>9</v>
      </c>
      <c r="E38" s="42">
        <f t="shared" ref="E38:T38" si="123">E$5</f>
        <v>365</v>
      </c>
      <c r="F38" s="42">
        <f t="shared" si="123"/>
        <v>358</v>
      </c>
      <c r="G38" s="42">
        <f t="shared" si="123"/>
        <v>138</v>
      </c>
      <c r="H38" s="42">
        <f t="shared" si="123"/>
        <v>440</v>
      </c>
      <c r="I38" s="42">
        <f t="shared" si="123"/>
        <v>517</v>
      </c>
      <c r="J38" s="42">
        <f t="shared" si="123"/>
        <v>149</v>
      </c>
      <c r="K38" s="42">
        <f t="shared" si="123"/>
        <v>360</v>
      </c>
      <c r="L38" s="42">
        <f t="shared" si="123"/>
        <v>542</v>
      </c>
      <c r="M38" s="42">
        <f t="shared" si="123"/>
        <v>385</v>
      </c>
      <c r="N38" s="42">
        <f t="shared" si="123"/>
        <v>3254</v>
      </c>
      <c r="O38" s="42">
        <f t="shared" si="123"/>
        <v>385</v>
      </c>
      <c r="P38" s="42">
        <f t="shared" si="123"/>
        <v>177</v>
      </c>
      <c r="Q38" s="42">
        <f t="shared" si="123"/>
        <v>380</v>
      </c>
      <c r="R38" s="42">
        <f t="shared" si="123"/>
        <v>152</v>
      </c>
      <c r="S38" s="42">
        <f t="shared" si="123"/>
        <v>520</v>
      </c>
      <c r="T38" s="42">
        <f t="shared" si="123"/>
        <v>459</v>
      </c>
      <c r="U38" s="42">
        <f t="shared" ref="U38:Y38" si="124">U$5</f>
        <v>436</v>
      </c>
      <c r="V38" s="42">
        <f t="shared" si="124"/>
        <v>362</v>
      </c>
      <c r="W38" s="42">
        <f t="shared" si="124"/>
        <v>540</v>
      </c>
      <c r="X38" s="42">
        <f t="shared" si="124"/>
        <v>3411</v>
      </c>
      <c r="Y38" s="42">
        <f t="shared" si="124"/>
        <v>6665</v>
      </c>
      <c r="Z38" s="165">
        <f t="shared" ref="Z38" si="125">X44</f>
        <v>320</v>
      </c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22"/>
      <c r="AT38" s="23"/>
      <c r="AU38" s="23"/>
      <c r="AV38" s="23"/>
      <c r="AW38" s="23"/>
      <c r="AX38" s="23"/>
      <c r="AY38" s="24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6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4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6"/>
      <c r="DA38" s="23"/>
      <c r="DB38" s="23"/>
      <c r="DC38" s="23"/>
      <c r="DD38" s="27"/>
    </row>
    <row r="39" spans="1:108" ht="24.95" customHeight="1" thickBot="1">
      <c r="A39" s="14"/>
      <c r="B39" s="43" t="s">
        <v>14</v>
      </c>
      <c r="C39" s="202" t="s">
        <v>15</v>
      </c>
      <c r="D39" s="203"/>
      <c r="E39" s="43">
        <v>1</v>
      </c>
      <c r="F39" s="43">
        <v>2</v>
      </c>
      <c r="G39" s="43">
        <v>3</v>
      </c>
      <c r="H39" s="43">
        <v>4</v>
      </c>
      <c r="I39" s="43">
        <v>5</v>
      </c>
      <c r="J39" s="43">
        <v>6</v>
      </c>
      <c r="K39" s="43">
        <v>7</v>
      </c>
      <c r="L39" s="43">
        <v>8</v>
      </c>
      <c r="M39" s="43">
        <v>9</v>
      </c>
      <c r="N39" s="44" t="s">
        <v>16</v>
      </c>
      <c r="O39" s="43">
        <v>10</v>
      </c>
      <c r="P39" s="43">
        <v>11</v>
      </c>
      <c r="Q39" s="43">
        <v>12</v>
      </c>
      <c r="R39" s="43">
        <v>13</v>
      </c>
      <c r="S39" s="43">
        <v>14</v>
      </c>
      <c r="T39" s="43">
        <v>15</v>
      </c>
      <c r="U39" s="43">
        <v>16</v>
      </c>
      <c r="V39" s="43">
        <v>17</v>
      </c>
      <c r="W39" s="43">
        <v>18</v>
      </c>
      <c r="X39" s="44" t="s">
        <v>17</v>
      </c>
      <c r="Y39" s="44" t="s">
        <v>18</v>
      </c>
      <c r="Z39" s="164"/>
      <c r="AA39" s="45" t="s">
        <v>4</v>
      </c>
      <c r="AB39" s="45" t="s">
        <v>4</v>
      </c>
      <c r="AC39" s="45" t="s">
        <v>4</v>
      </c>
      <c r="AD39" s="46" t="s">
        <v>4</v>
      </c>
      <c r="AE39" s="46" t="s">
        <v>4</v>
      </c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47" t="s">
        <v>19</v>
      </c>
      <c r="AT39" s="48" t="s">
        <v>20</v>
      </c>
      <c r="AU39" s="48" t="s">
        <v>7</v>
      </c>
      <c r="AV39" s="48" t="s">
        <v>21</v>
      </c>
      <c r="AW39" s="48" t="s">
        <v>22</v>
      </c>
      <c r="AX39" s="49" t="s">
        <v>23</v>
      </c>
      <c r="AY39" s="46" t="s">
        <v>4</v>
      </c>
      <c r="AZ39" s="46" t="s">
        <v>4</v>
      </c>
      <c r="BA39" s="46" t="s">
        <v>4</v>
      </c>
      <c r="BB39" s="46" t="s">
        <v>4</v>
      </c>
      <c r="BC39" s="46" t="s">
        <v>4</v>
      </c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1"/>
      <c r="BQ39" s="46" t="s">
        <v>4</v>
      </c>
      <c r="BR39" s="46" t="s">
        <v>4</v>
      </c>
      <c r="BS39" s="46" t="s">
        <v>4</v>
      </c>
      <c r="BT39" s="46" t="s">
        <v>4</v>
      </c>
      <c r="BU39" s="46" t="s">
        <v>4</v>
      </c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2" t="s">
        <v>4</v>
      </c>
      <c r="CJ39" s="46" t="s">
        <v>4</v>
      </c>
      <c r="CK39" s="46" t="s">
        <v>4</v>
      </c>
      <c r="CL39" s="46" t="s">
        <v>4</v>
      </c>
      <c r="CM39" s="46" t="s">
        <v>4</v>
      </c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47" t="s">
        <v>24</v>
      </c>
      <c r="DB39" s="48" t="s">
        <v>25</v>
      </c>
      <c r="DC39" s="49" t="s">
        <v>26</v>
      </c>
      <c r="DD39" s="27"/>
    </row>
    <row r="40" spans="1:108" ht="24.95" customHeight="1">
      <c r="A40" s="14"/>
      <c r="B40" s="53">
        <v>1</v>
      </c>
      <c r="C40" s="190" t="s">
        <v>64</v>
      </c>
      <c r="D40" s="191"/>
      <c r="E40" s="56">
        <v>4</v>
      </c>
      <c r="F40" s="56">
        <v>3</v>
      </c>
      <c r="G40" s="56">
        <v>3</v>
      </c>
      <c r="H40" s="56">
        <v>4</v>
      </c>
      <c r="I40" s="56">
        <v>6</v>
      </c>
      <c r="J40" s="56">
        <v>4</v>
      </c>
      <c r="K40" s="56">
        <v>5</v>
      </c>
      <c r="L40" s="56">
        <v>5</v>
      </c>
      <c r="M40" s="56">
        <v>5</v>
      </c>
      <c r="N40" s="57">
        <f t="shared" ref="N40:N43" si="126">SUM(E40:M40)</f>
        <v>39</v>
      </c>
      <c r="O40" s="56">
        <v>4</v>
      </c>
      <c r="P40" s="56">
        <v>3</v>
      </c>
      <c r="Q40" s="56">
        <v>4</v>
      </c>
      <c r="R40" s="56">
        <v>3</v>
      </c>
      <c r="S40" s="56">
        <v>5</v>
      </c>
      <c r="T40" s="56">
        <v>5</v>
      </c>
      <c r="U40" s="56">
        <v>4</v>
      </c>
      <c r="V40" s="56">
        <v>5</v>
      </c>
      <c r="W40" s="56">
        <v>5</v>
      </c>
      <c r="X40" s="57">
        <f t="shared" ref="X40:X43" si="127">SUM(O40:W40)</f>
        <v>38</v>
      </c>
      <c r="Y40" s="57">
        <f t="shared" ref="Y40:Y43" si="128">N40+X40</f>
        <v>77</v>
      </c>
      <c r="Z40" s="164"/>
      <c r="AA40" s="7">
        <f t="shared" ref="AA40:AA43" si="129">IF(E40="","",E40-E$4)</f>
        <v>0</v>
      </c>
      <c r="AB40" s="7">
        <f t="shared" ref="AB40:AB43" si="130">IF(F40="","",F40-F$4)</f>
        <v>-1</v>
      </c>
      <c r="AC40" s="7">
        <f t="shared" ref="AC40:AC43" si="131">IF(G40="","",G40-G$4)</f>
        <v>0</v>
      </c>
      <c r="AD40" s="7">
        <f t="shared" ref="AD40:AD43" si="132">IF(H40="","",H40-H$4)</f>
        <v>0</v>
      </c>
      <c r="AE40" s="7">
        <f t="shared" ref="AE40:AE43" si="133">IF(I40="","",I40-I$4)</f>
        <v>1</v>
      </c>
      <c r="AF40" s="7">
        <f t="shared" ref="AF40:AF43" si="134">IF(J40="","",J40-J$4)</f>
        <v>1</v>
      </c>
      <c r="AG40" s="7">
        <f t="shared" ref="AG40:AG43" si="135">IF(K40="","",K40-K$4)</f>
        <v>1</v>
      </c>
      <c r="AH40" s="7">
        <f t="shared" ref="AH40:AH43" si="136">IF(L40="","",L40-L$4)</f>
        <v>0</v>
      </c>
      <c r="AI40" s="7">
        <f t="shared" ref="AI40:AI43" si="137">IF(M40="","",M40-M$4)</f>
        <v>1</v>
      </c>
      <c r="AJ40" s="7">
        <f t="shared" ref="AJ40:AJ43" si="138">IF(O40="","",O40-O$4)</f>
        <v>0</v>
      </c>
      <c r="AK40" s="7">
        <f t="shared" ref="AK40:AK43" si="139">IF(P40="","",P40-P$4)</f>
        <v>0</v>
      </c>
      <c r="AL40" s="7">
        <f t="shared" ref="AL40:AL43" si="140">IF(Q40="","",Q40-Q$4)</f>
        <v>0</v>
      </c>
      <c r="AM40" s="7">
        <f t="shared" ref="AM40:AM43" si="141">IF(R40="","",R40-R$4)</f>
        <v>0</v>
      </c>
      <c r="AN40" s="7">
        <f t="shared" ref="AN40:AN43" si="142">IF(S40="","",S40-S$4)</f>
        <v>0</v>
      </c>
      <c r="AO40" s="7">
        <f t="shared" ref="AO40:AO43" si="143">IF(T40="","",T40-T$4)</f>
        <v>1</v>
      </c>
      <c r="AP40" s="7">
        <f t="shared" ref="AP40:AP43" si="144">IF(U40="","",U40-U$4)</f>
        <v>0</v>
      </c>
      <c r="AQ40" s="7">
        <f t="shared" ref="AQ40:AQ43" si="145">IF(V40="","",V40-V$4)</f>
        <v>1</v>
      </c>
      <c r="AR40" s="7">
        <f t="shared" ref="AR40:AR43" si="146">IF(W40="","",W40-W$4)</f>
        <v>0</v>
      </c>
      <c r="AS40" s="58">
        <f t="shared" ref="AS40:AS43" si="147">COUNTIF($AA40:$AR40,"=-2")</f>
        <v>0</v>
      </c>
      <c r="AT40" s="59">
        <f t="shared" ref="AT40:AT43" si="148">COUNTIF($AA40:$AR40,"=-1")</f>
        <v>1</v>
      </c>
      <c r="AU40" s="59">
        <f t="shared" ref="AU40:AU43" si="149">COUNTIF($AA40:$AR40,"=0")</f>
        <v>11</v>
      </c>
      <c r="AV40" s="59">
        <f t="shared" ref="AV40:AV43" si="150">COUNTIF($AA40:$AR40,"=1")</f>
        <v>6</v>
      </c>
      <c r="AW40" s="59">
        <f t="shared" ref="AW40:AW43" si="151">COUNTIF($AA40:$AR40,"=2")</f>
        <v>0</v>
      </c>
      <c r="AX40" s="60">
        <f t="shared" ref="AX40:AX43" si="152">COUNTIF($AA40:$AR40,"&gt;2")</f>
        <v>0</v>
      </c>
      <c r="AY40" s="50" t="str">
        <f t="shared" ref="AY40:AY43" si="153">IF(AA$4=3,AA40,"")</f>
        <v/>
      </c>
      <c r="AZ40" s="50" t="str">
        <f t="shared" ref="AZ40:AZ43" si="154">IF(AB$4=3,AB40,"")</f>
        <v/>
      </c>
      <c r="BA40" s="50">
        <f t="shared" ref="BA40:BA43" si="155">IF(AC$4=3,AC40,"")</f>
        <v>0</v>
      </c>
      <c r="BB40" s="50" t="str">
        <f t="shared" ref="BB40:BB43" si="156">IF(AD$4=3,AD40,"")</f>
        <v/>
      </c>
      <c r="BC40" s="50" t="str">
        <f t="shared" ref="BC40:BC43" si="157">IF(AE$4=3,AE40,"")</f>
        <v/>
      </c>
      <c r="BD40" s="50">
        <f t="shared" ref="BD40:BD43" si="158">IF(AF$4=3,AF40,"")</f>
        <v>1</v>
      </c>
      <c r="BE40" s="50" t="str">
        <f t="shared" ref="BE40:BE43" si="159">IF(AG$4=3,AG40,"")</f>
        <v/>
      </c>
      <c r="BF40" s="50" t="str">
        <f t="shared" ref="BF40:BF43" si="160">IF(AH$4=3,AH40,"")</f>
        <v/>
      </c>
      <c r="BG40" s="50" t="str">
        <f t="shared" ref="BG40:BG43" si="161">IF(AI$4=3,AI40,"")</f>
        <v/>
      </c>
      <c r="BH40" s="50" t="str">
        <f t="shared" ref="BH40:BH43" si="162">IF(AJ$4=3,AJ40,"")</f>
        <v/>
      </c>
      <c r="BI40" s="50">
        <f t="shared" ref="BI40:BI43" si="163">IF(AK$4=3,AK40,"")</f>
        <v>0</v>
      </c>
      <c r="BJ40" s="50" t="str">
        <f t="shared" ref="BJ40:BJ43" si="164">IF(AL$4=3,AL40,"")</f>
        <v/>
      </c>
      <c r="BK40" s="50">
        <f t="shared" ref="BK40:BK43" si="165">IF(AM$4=3,AM40,"")</f>
        <v>0</v>
      </c>
      <c r="BL40" s="50" t="str">
        <f t="shared" ref="BL40:BL43" si="166">IF(AN$4=3,AN40,"")</f>
        <v/>
      </c>
      <c r="BM40" s="50" t="str">
        <f t="shared" ref="BM40:BM43" si="167">IF(AO$4=3,AO40,"")</f>
        <v/>
      </c>
      <c r="BN40" s="50" t="str">
        <f t="shared" ref="BN40:BN43" si="168">IF(AP$4=3,AP40,"")</f>
        <v/>
      </c>
      <c r="BO40" s="50" t="str">
        <f t="shared" ref="BO40:BO43" si="169">IF(AQ$4=3,AQ40,"")</f>
        <v/>
      </c>
      <c r="BP40" s="51" t="str">
        <f t="shared" ref="BP40:BP43" si="170">IF(AR$4=3,AR40,"")</f>
        <v/>
      </c>
      <c r="BQ40" s="50">
        <f t="shared" ref="BQ40:BQ43" si="171">IF(AA$4=4,AA40,"")</f>
        <v>0</v>
      </c>
      <c r="BR40" s="50">
        <f t="shared" ref="BR40:BR43" si="172">IF(AB$4=4,AB40,"")</f>
        <v>-1</v>
      </c>
      <c r="BS40" s="50" t="str">
        <f t="shared" ref="BS40:BS43" si="173">IF(AC$4=4,AC40,"")</f>
        <v/>
      </c>
      <c r="BT40" s="50">
        <f t="shared" ref="BT40:BT43" si="174">IF(AD$4=4,AD40,"")</f>
        <v>0</v>
      </c>
      <c r="BU40" s="50" t="str">
        <f t="shared" ref="BU40:BU43" si="175">IF(AE$4=4,AE40,"")</f>
        <v/>
      </c>
      <c r="BV40" s="50" t="str">
        <f t="shared" ref="BV40:BV43" si="176">IF(AF$4=4,AF40,"")</f>
        <v/>
      </c>
      <c r="BW40" s="50">
        <f t="shared" ref="BW40:BW43" si="177">IF(AG$4=4,AG40,"")</f>
        <v>1</v>
      </c>
      <c r="BX40" s="50" t="str">
        <f t="shared" ref="BX40:BX43" si="178">IF(AH$4=4,AH40,"")</f>
        <v/>
      </c>
      <c r="BY40" s="50">
        <f t="shared" ref="BY40:BY43" si="179">IF(AI$4=4,AI40,"")</f>
        <v>1</v>
      </c>
      <c r="BZ40" s="50">
        <f t="shared" ref="BZ40:BZ43" si="180">IF(AJ$4=4,AJ40,"")</f>
        <v>0</v>
      </c>
      <c r="CA40" s="50" t="str">
        <f t="shared" ref="CA40:CA43" si="181">IF(AK$4=4,AK40,"")</f>
        <v/>
      </c>
      <c r="CB40" s="50">
        <f t="shared" ref="CB40:CB43" si="182">IF(AL$4=4,AL40,"")</f>
        <v>0</v>
      </c>
      <c r="CC40" s="50" t="str">
        <f t="shared" ref="CC40:CC43" si="183">IF(AM$4=4,AM40,"")</f>
        <v/>
      </c>
      <c r="CD40" s="50" t="str">
        <f t="shared" ref="CD40:CD43" si="184">IF(AN$4=4,AN40,"")</f>
        <v/>
      </c>
      <c r="CE40" s="50">
        <f t="shared" ref="CE40:CE43" si="185">IF(AO$4=4,AO40,"")</f>
        <v>1</v>
      </c>
      <c r="CF40" s="50">
        <f t="shared" ref="CF40:CF43" si="186">IF(AP$4=4,AP40,"")</f>
        <v>0</v>
      </c>
      <c r="CG40" s="50">
        <f t="shared" ref="CG40:CG43" si="187">IF(AQ$4=4,AQ40,"")</f>
        <v>1</v>
      </c>
      <c r="CH40" s="50" t="str">
        <f t="shared" ref="CH40:CH43" si="188">IF(AR$4=4,AR40,"")</f>
        <v/>
      </c>
      <c r="CI40" s="61" t="str">
        <f t="shared" ref="CI40:CI43" si="189">IF(AA$4=5,AA40,"")</f>
        <v/>
      </c>
      <c r="CJ40" s="50" t="str">
        <f t="shared" ref="CJ40:CJ43" si="190">IF(AB$4=5,AB40,"")</f>
        <v/>
      </c>
      <c r="CK40" s="50" t="str">
        <f t="shared" ref="CK40:CK43" si="191">IF(AC$4=5,AC40,"")</f>
        <v/>
      </c>
      <c r="CL40" s="50" t="str">
        <f t="shared" ref="CL40:CL43" si="192">IF(AD$4=5,AD40,"")</f>
        <v/>
      </c>
      <c r="CM40" s="50">
        <f t="shared" ref="CM40:CM43" si="193">IF(AE$4=5,AE40,"")</f>
        <v>1</v>
      </c>
      <c r="CN40" s="50" t="str">
        <f t="shared" ref="CN40:CN43" si="194">IF(AF$4=5,AF40,"")</f>
        <v/>
      </c>
      <c r="CO40" s="50" t="str">
        <f t="shared" ref="CO40:CO43" si="195">IF(AG$4=5,AG40,"")</f>
        <v/>
      </c>
      <c r="CP40" s="50">
        <f t="shared" ref="CP40:CP43" si="196">IF(AH$4=5,AH40,"")</f>
        <v>0</v>
      </c>
      <c r="CQ40" s="50" t="str">
        <f t="shared" ref="CQ40:CQ43" si="197">IF(AI$4=5,AI40,"")</f>
        <v/>
      </c>
      <c r="CR40" s="50" t="str">
        <f t="shared" ref="CR40:CR43" si="198">IF(AJ$4=5,AJ40,"")</f>
        <v/>
      </c>
      <c r="CS40" s="50" t="str">
        <f t="shared" ref="CS40:CS43" si="199">IF(AK$4=5,AK40,"")</f>
        <v/>
      </c>
      <c r="CT40" s="50" t="str">
        <f t="shared" ref="CT40:CT43" si="200">IF(AL$4=5,AL40,"")</f>
        <v/>
      </c>
      <c r="CU40" s="50" t="str">
        <f t="shared" ref="CU40:CU43" si="201">IF(AM$4=5,AM40,"")</f>
        <v/>
      </c>
      <c r="CV40" s="50">
        <f t="shared" ref="CV40:CV43" si="202">IF(AN$4=5,AN40,"")</f>
        <v>0</v>
      </c>
      <c r="CW40" s="50" t="str">
        <f t="shared" ref="CW40:CW43" si="203">IF(AO$4=5,AO40,"")</f>
        <v/>
      </c>
      <c r="CX40" s="50" t="str">
        <f t="shared" ref="CX40:CX43" si="204">IF(AP$4=5,AP40,"")</f>
        <v/>
      </c>
      <c r="CY40" s="50" t="str">
        <f t="shared" ref="CY40:CY43" si="205">IF(AQ$4=5,AQ40,"")</f>
        <v/>
      </c>
      <c r="CZ40" s="50">
        <f t="shared" ref="CZ40:CZ43" si="206">IF(AR$4=5,AR40,"")</f>
        <v>0</v>
      </c>
      <c r="DA40" s="62">
        <f t="shared" ref="DA40:DA43" si="207">SUM(AY40:BP40)</f>
        <v>1</v>
      </c>
      <c r="DB40" s="63">
        <f t="shared" ref="DB40:DB43" si="208">SUM(BQ40:CH40)</f>
        <v>3</v>
      </c>
      <c r="DC40" s="64">
        <f t="shared" ref="DC40:DC43" si="209">SUM(CI40:CZ40)</f>
        <v>1</v>
      </c>
      <c r="DD40" s="27"/>
    </row>
    <row r="41" spans="1:108" ht="24.95" customHeight="1">
      <c r="A41" s="14"/>
      <c r="B41" s="53">
        <v>2</v>
      </c>
      <c r="C41" s="190" t="s">
        <v>65</v>
      </c>
      <c r="D41" s="191"/>
      <c r="E41" s="56">
        <v>4</v>
      </c>
      <c r="F41" s="56">
        <v>5</v>
      </c>
      <c r="G41" s="56">
        <v>5</v>
      </c>
      <c r="H41" s="56">
        <v>5</v>
      </c>
      <c r="I41" s="56">
        <v>7</v>
      </c>
      <c r="J41" s="56">
        <v>5</v>
      </c>
      <c r="K41" s="56">
        <v>4</v>
      </c>
      <c r="L41" s="56">
        <v>7</v>
      </c>
      <c r="M41" s="56">
        <v>4</v>
      </c>
      <c r="N41" s="57">
        <f t="shared" si="126"/>
        <v>46</v>
      </c>
      <c r="O41" s="56">
        <v>5</v>
      </c>
      <c r="P41" s="56">
        <v>3</v>
      </c>
      <c r="Q41" s="56">
        <v>5</v>
      </c>
      <c r="R41" s="56">
        <v>5</v>
      </c>
      <c r="S41" s="56">
        <v>8</v>
      </c>
      <c r="T41" s="56">
        <v>5</v>
      </c>
      <c r="U41" s="56">
        <v>5</v>
      </c>
      <c r="V41" s="56">
        <v>6</v>
      </c>
      <c r="W41" s="56">
        <v>5</v>
      </c>
      <c r="X41" s="57">
        <f t="shared" si="127"/>
        <v>47</v>
      </c>
      <c r="Y41" s="57">
        <f t="shared" si="128"/>
        <v>93</v>
      </c>
      <c r="Z41" s="164"/>
      <c r="AA41" s="7">
        <f t="shared" si="129"/>
        <v>0</v>
      </c>
      <c r="AB41" s="7">
        <f t="shared" si="130"/>
        <v>1</v>
      </c>
      <c r="AC41" s="7">
        <f t="shared" si="131"/>
        <v>2</v>
      </c>
      <c r="AD41" s="7">
        <f t="shared" si="132"/>
        <v>1</v>
      </c>
      <c r="AE41" s="7">
        <f t="shared" si="133"/>
        <v>2</v>
      </c>
      <c r="AF41" s="7">
        <f t="shared" si="134"/>
        <v>2</v>
      </c>
      <c r="AG41" s="7">
        <f t="shared" si="135"/>
        <v>0</v>
      </c>
      <c r="AH41" s="7">
        <f t="shared" si="136"/>
        <v>2</v>
      </c>
      <c r="AI41" s="7">
        <f t="shared" si="137"/>
        <v>0</v>
      </c>
      <c r="AJ41" s="7">
        <f t="shared" si="138"/>
        <v>1</v>
      </c>
      <c r="AK41" s="7">
        <f t="shared" si="139"/>
        <v>0</v>
      </c>
      <c r="AL41" s="7">
        <f t="shared" si="140"/>
        <v>1</v>
      </c>
      <c r="AM41" s="7">
        <f t="shared" si="141"/>
        <v>2</v>
      </c>
      <c r="AN41" s="7">
        <f t="shared" si="142"/>
        <v>3</v>
      </c>
      <c r="AO41" s="7">
        <f t="shared" si="143"/>
        <v>1</v>
      </c>
      <c r="AP41" s="7">
        <f t="shared" si="144"/>
        <v>1</v>
      </c>
      <c r="AQ41" s="7">
        <f t="shared" si="145"/>
        <v>2</v>
      </c>
      <c r="AR41" s="7">
        <f t="shared" si="146"/>
        <v>0</v>
      </c>
      <c r="AS41" s="65">
        <f t="shared" si="147"/>
        <v>0</v>
      </c>
      <c r="AT41" s="66">
        <f t="shared" si="148"/>
        <v>0</v>
      </c>
      <c r="AU41" s="66">
        <f t="shared" si="149"/>
        <v>5</v>
      </c>
      <c r="AV41" s="66">
        <f t="shared" si="150"/>
        <v>6</v>
      </c>
      <c r="AW41" s="66">
        <f t="shared" si="151"/>
        <v>6</v>
      </c>
      <c r="AX41" s="67">
        <f t="shared" si="152"/>
        <v>1</v>
      </c>
      <c r="AY41" s="50" t="str">
        <f t="shared" si="153"/>
        <v/>
      </c>
      <c r="AZ41" s="50" t="str">
        <f t="shared" si="154"/>
        <v/>
      </c>
      <c r="BA41" s="50">
        <f t="shared" si="155"/>
        <v>2</v>
      </c>
      <c r="BB41" s="50" t="str">
        <f t="shared" si="156"/>
        <v/>
      </c>
      <c r="BC41" s="50" t="str">
        <f t="shared" si="157"/>
        <v/>
      </c>
      <c r="BD41" s="50">
        <f t="shared" si="158"/>
        <v>2</v>
      </c>
      <c r="BE41" s="50" t="str">
        <f t="shared" si="159"/>
        <v/>
      </c>
      <c r="BF41" s="50" t="str">
        <f t="shared" si="160"/>
        <v/>
      </c>
      <c r="BG41" s="50" t="str">
        <f t="shared" si="161"/>
        <v/>
      </c>
      <c r="BH41" s="50" t="str">
        <f t="shared" si="162"/>
        <v/>
      </c>
      <c r="BI41" s="50">
        <f t="shared" si="163"/>
        <v>0</v>
      </c>
      <c r="BJ41" s="50" t="str">
        <f t="shared" si="164"/>
        <v/>
      </c>
      <c r="BK41" s="50">
        <f t="shared" si="165"/>
        <v>2</v>
      </c>
      <c r="BL41" s="50" t="str">
        <f t="shared" si="166"/>
        <v/>
      </c>
      <c r="BM41" s="50" t="str">
        <f t="shared" si="167"/>
        <v/>
      </c>
      <c r="BN41" s="50" t="str">
        <f t="shared" si="168"/>
        <v/>
      </c>
      <c r="BO41" s="50" t="str">
        <f t="shared" si="169"/>
        <v/>
      </c>
      <c r="BP41" s="51" t="str">
        <f t="shared" si="170"/>
        <v/>
      </c>
      <c r="BQ41" s="50">
        <f t="shared" si="171"/>
        <v>0</v>
      </c>
      <c r="BR41" s="50">
        <f t="shared" si="172"/>
        <v>1</v>
      </c>
      <c r="BS41" s="50" t="str">
        <f t="shared" si="173"/>
        <v/>
      </c>
      <c r="BT41" s="50">
        <f t="shared" si="174"/>
        <v>1</v>
      </c>
      <c r="BU41" s="50" t="str">
        <f t="shared" si="175"/>
        <v/>
      </c>
      <c r="BV41" s="50" t="str">
        <f t="shared" si="176"/>
        <v/>
      </c>
      <c r="BW41" s="50">
        <f t="shared" si="177"/>
        <v>0</v>
      </c>
      <c r="BX41" s="50" t="str">
        <f t="shared" si="178"/>
        <v/>
      </c>
      <c r="BY41" s="50">
        <f t="shared" si="179"/>
        <v>0</v>
      </c>
      <c r="BZ41" s="50">
        <f t="shared" si="180"/>
        <v>1</v>
      </c>
      <c r="CA41" s="50" t="str">
        <f t="shared" si="181"/>
        <v/>
      </c>
      <c r="CB41" s="50">
        <f t="shared" si="182"/>
        <v>1</v>
      </c>
      <c r="CC41" s="50" t="str">
        <f t="shared" si="183"/>
        <v/>
      </c>
      <c r="CD41" s="50" t="str">
        <f t="shared" si="184"/>
        <v/>
      </c>
      <c r="CE41" s="50">
        <f t="shared" si="185"/>
        <v>1</v>
      </c>
      <c r="CF41" s="50">
        <f t="shared" si="186"/>
        <v>1</v>
      </c>
      <c r="CG41" s="50">
        <f t="shared" si="187"/>
        <v>2</v>
      </c>
      <c r="CH41" s="50" t="str">
        <f t="shared" si="188"/>
        <v/>
      </c>
      <c r="CI41" s="61" t="str">
        <f t="shared" si="189"/>
        <v/>
      </c>
      <c r="CJ41" s="50" t="str">
        <f t="shared" si="190"/>
        <v/>
      </c>
      <c r="CK41" s="50" t="str">
        <f t="shared" si="191"/>
        <v/>
      </c>
      <c r="CL41" s="50" t="str">
        <f t="shared" si="192"/>
        <v/>
      </c>
      <c r="CM41" s="50">
        <f t="shared" si="193"/>
        <v>2</v>
      </c>
      <c r="CN41" s="50" t="str">
        <f t="shared" si="194"/>
        <v/>
      </c>
      <c r="CO41" s="50" t="str">
        <f t="shared" si="195"/>
        <v/>
      </c>
      <c r="CP41" s="50">
        <f t="shared" si="196"/>
        <v>2</v>
      </c>
      <c r="CQ41" s="50" t="str">
        <f t="shared" si="197"/>
        <v/>
      </c>
      <c r="CR41" s="50" t="str">
        <f t="shared" si="198"/>
        <v/>
      </c>
      <c r="CS41" s="50" t="str">
        <f t="shared" si="199"/>
        <v/>
      </c>
      <c r="CT41" s="50" t="str">
        <f t="shared" si="200"/>
        <v/>
      </c>
      <c r="CU41" s="50" t="str">
        <f t="shared" si="201"/>
        <v/>
      </c>
      <c r="CV41" s="50">
        <f t="shared" si="202"/>
        <v>3</v>
      </c>
      <c r="CW41" s="50" t="str">
        <f t="shared" si="203"/>
        <v/>
      </c>
      <c r="CX41" s="50" t="str">
        <f t="shared" si="204"/>
        <v/>
      </c>
      <c r="CY41" s="50" t="str">
        <f t="shared" si="205"/>
        <v/>
      </c>
      <c r="CZ41" s="50">
        <f t="shared" si="206"/>
        <v>0</v>
      </c>
      <c r="DA41" s="68">
        <f t="shared" si="207"/>
        <v>6</v>
      </c>
      <c r="DB41" s="69">
        <f t="shared" si="208"/>
        <v>8</v>
      </c>
      <c r="DC41" s="70">
        <f t="shared" si="209"/>
        <v>7</v>
      </c>
      <c r="DD41" s="27"/>
    </row>
    <row r="42" spans="1:108" ht="24.95" customHeight="1">
      <c r="A42" s="14"/>
      <c r="B42" s="53" t="s">
        <v>29</v>
      </c>
      <c r="C42" s="190" t="s">
        <v>66</v>
      </c>
      <c r="D42" s="191"/>
      <c r="E42" s="56">
        <v>4</v>
      </c>
      <c r="F42" s="56">
        <v>4</v>
      </c>
      <c r="G42" s="56">
        <v>3</v>
      </c>
      <c r="H42" s="56">
        <v>6</v>
      </c>
      <c r="I42" s="56">
        <v>5</v>
      </c>
      <c r="J42" s="56">
        <v>5</v>
      </c>
      <c r="K42" s="56">
        <v>5</v>
      </c>
      <c r="L42" s="56">
        <v>6</v>
      </c>
      <c r="M42" s="56">
        <v>4</v>
      </c>
      <c r="N42" s="57">
        <f t="shared" si="126"/>
        <v>42</v>
      </c>
      <c r="O42" s="56">
        <v>4</v>
      </c>
      <c r="P42" s="56">
        <v>4</v>
      </c>
      <c r="Q42" s="56">
        <v>6</v>
      </c>
      <c r="R42" s="56">
        <v>3</v>
      </c>
      <c r="S42" s="56">
        <v>5</v>
      </c>
      <c r="T42" s="56">
        <v>5</v>
      </c>
      <c r="U42" s="56">
        <v>4</v>
      </c>
      <c r="V42" s="56">
        <v>3</v>
      </c>
      <c r="W42" s="56">
        <v>4</v>
      </c>
      <c r="X42" s="57">
        <f t="shared" si="127"/>
        <v>38</v>
      </c>
      <c r="Y42" s="57">
        <f t="shared" si="128"/>
        <v>80</v>
      </c>
      <c r="Z42" s="164"/>
      <c r="AA42" s="7">
        <f t="shared" si="129"/>
        <v>0</v>
      </c>
      <c r="AB42" s="7">
        <f t="shared" si="130"/>
        <v>0</v>
      </c>
      <c r="AC42" s="7">
        <f t="shared" si="131"/>
        <v>0</v>
      </c>
      <c r="AD42" s="7">
        <f t="shared" si="132"/>
        <v>2</v>
      </c>
      <c r="AE42" s="7">
        <f t="shared" si="133"/>
        <v>0</v>
      </c>
      <c r="AF42" s="7">
        <f t="shared" si="134"/>
        <v>2</v>
      </c>
      <c r="AG42" s="7">
        <f t="shared" si="135"/>
        <v>1</v>
      </c>
      <c r="AH42" s="7">
        <f t="shared" si="136"/>
        <v>1</v>
      </c>
      <c r="AI42" s="7">
        <f t="shared" si="137"/>
        <v>0</v>
      </c>
      <c r="AJ42" s="7">
        <f t="shared" si="138"/>
        <v>0</v>
      </c>
      <c r="AK42" s="7">
        <f t="shared" si="139"/>
        <v>1</v>
      </c>
      <c r="AL42" s="7">
        <f t="shared" si="140"/>
        <v>2</v>
      </c>
      <c r="AM42" s="7">
        <f t="shared" si="141"/>
        <v>0</v>
      </c>
      <c r="AN42" s="7">
        <f t="shared" si="142"/>
        <v>0</v>
      </c>
      <c r="AO42" s="7">
        <f t="shared" si="143"/>
        <v>1</v>
      </c>
      <c r="AP42" s="7">
        <f t="shared" si="144"/>
        <v>0</v>
      </c>
      <c r="AQ42" s="7">
        <f t="shared" si="145"/>
        <v>-1</v>
      </c>
      <c r="AR42" s="7">
        <f t="shared" si="146"/>
        <v>-1</v>
      </c>
      <c r="AS42" s="65">
        <f t="shared" si="147"/>
        <v>0</v>
      </c>
      <c r="AT42" s="66">
        <f t="shared" si="148"/>
        <v>2</v>
      </c>
      <c r="AU42" s="66">
        <f t="shared" si="149"/>
        <v>9</v>
      </c>
      <c r="AV42" s="66">
        <f t="shared" si="150"/>
        <v>4</v>
      </c>
      <c r="AW42" s="66">
        <f t="shared" si="151"/>
        <v>3</v>
      </c>
      <c r="AX42" s="67">
        <f t="shared" si="152"/>
        <v>0</v>
      </c>
      <c r="AY42" s="50" t="str">
        <f t="shared" si="153"/>
        <v/>
      </c>
      <c r="AZ42" s="50" t="str">
        <f t="shared" si="154"/>
        <v/>
      </c>
      <c r="BA42" s="50">
        <f t="shared" si="155"/>
        <v>0</v>
      </c>
      <c r="BB42" s="50" t="str">
        <f t="shared" si="156"/>
        <v/>
      </c>
      <c r="BC42" s="50" t="str">
        <f t="shared" si="157"/>
        <v/>
      </c>
      <c r="BD42" s="50">
        <f t="shared" si="158"/>
        <v>2</v>
      </c>
      <c r="BE42" s="50" t="str">
        <f t="shared" si="159"/>
        <v/>
      </c>
      <c r="BF42" s="50" t="str">
        <f t="shared" si="160"/>
        <v/>
      </c>
      <c r="BG42" s="50" t="str">
        <f t="shared" si="161"/>
        <v/>
      </c>
      <c r="BH42" s="50" t="str">
        <f t="shared" si="162"/>
        <v/>
      </c>
      <c r="BI42" s="50">
        <f t="shared" si="163"/>
        <v>1</v>
      </c>
      <c r="BJ42" s="50" t="str">
        <f t="shared" si="164"/>
        <v/>
      </c>
      <c r="BK42" s="50">
        <f t="shared" si="165"/>
        <v>0</v>
      </c>
      <c r="BL42" s="50" t="str">
        <f t="shared" si="166"/>
        <v/>
      </c>
      <c r="BM42" s="50" t="str">
        <f t="shared" si="167"/>
        <v/>
      </c>
      <c r="BN42" s="50" t="str">
        <f t="shared" si="168"/>
        <v/>
      </c>
      <c r="BO42" s="50" t="str">
        <f t="shared" si="169"/>
        <v/>
      </c>
      <c r="BP42" s="51" t="str">
        <f t="shared" si="170"/>
        <v/>
      </c>
      <c r="BQ42" s="50">
        <f t="shared" si="171"/>
        <v>0</v>
      </c>
      <c r="BR42" s="50">
        <f t="shared" si="172"/>
        <v>0</v>
      </c>
      <c r="BS42" s="50" t="str">
        <f t="shared" si="173"/>
        <v/>
      </c>
      <c r="BT42" s="50">
        <f t="shared" si="174"/>
        <v>2</v>
      </c>
      <c r="BU42" s="50" t="str">
        <f t="shared" si="175"/>
        <v/>
      </c>
      <c r="BV42" s="50" t="str">
        <f t="shared" si="176"/>
        <v/>
      </c>
      <c r="BW42" s="50">
        <f t="shared" si="177"/>
        <v>1</v>
      </c>
      <c r="BX42" s="50" t="str">
        <f t="shared" si="178"/>
        <v/>
      </c>
      <c r="BY42" s="50">
        <f t="shared" si="179"/>
        <v>0</v>
      </c>
      <c r="BZ42" s="50">
        <f t="shared" si="180"/>
        <v>0</v>
      </c>
      <c r="CA42" s="50" t="str">
        <f t="shared" si="181"/>
        <v/>
      </c>
      <c r="CB42" s="50">
        <f t="shared" si="182"/>
        <v>2</v>
      </c>
      <c r="CC42" s="50" t="str">
        <f t="shared" si="183"/>
        <v/>
      </c>
      <c r="CD42" s="50" t="str">
        <f t="shared" si="184"/>
        <v/>
      </c>
      <c r="CE42" s="50">
        <f t="shared" si="185"/>
        <v>1</v>
      </c>
      <c r="CF42" s="50">
        <f t="shared" si="186"/>
        <v>0</v>
      </c>
      <c r="CG42" s="50">
        <f t="shared" si="187"/>
        <v>-1</v>
      </c>
      <c r="CH42" s="50" t="str">
        <f t="shared" si="188"/>
        <v/>
      </c>
      <c r="CI42" s="61" t="str">
        <f t="shared" si="189"/>
        <v/>
      </c>
      <c r="CJ42" s="50" t="str">
        <f t="shared" si="190"/>
        <v/>
      </c>
      <c r="CK42" s="50" t="str">
        <f t="shared" si="191"/>
        <v/>
      </c>
      <c r="CL42" s="50" t="str">
        <f t="shared" si="192"/>
        <v/>
      </c>
      <c r="CM42" s="50">
        <f t="shared" si="193"/>
        <v>0</v>
      </c>
      <c r="CN42" s="50" t="str">
        <f t="shared" si="194"/>
        <v/>
      </c>
      <c r="CO42" s="50" t="str">
        <f t="shared" si="195"/>
        <v/>
      </c>
      <c r="CP42" s="50">
        <f t="shared" si="196"/>
        <v>1</v>
      </c>
      <c r="CQ42" s="50" t="str">
        <f t="shared" si="197"/>
        <v/>
      </c>
      <c r="CR42" s="50" t="str">
        <f t="shared" si="198"/>
        <v/>
      </c>
      <c r="CS42" s="50" t="str">
        <f t="shared" si="199"/>
        <v/>
      </c>
      <c r="CT42" s="50" t="str">
        <f t="shared" si="200"/>
        <v/>
      </c>
      <c r="CU42" s="50" t="str">
        <f t="shared" si="201"/>
        <v/>
      </c>
      <c r="CV42" s="50">
        <f t="shared" si="202"/>
        <v>0</v>
      </c>
      <c r="CW42" s="50" t="str">
        <f t="shared" si="203"/>
        <v/>
      </c>
      <c r="CX42" s="50" t="str">
        <f t="shared" si="204"/>
        <v/>
      </c>
      <c r="CY42" s="50" t="str">
        <f t="shared" si="205"/>
        <v/>
      </c>
      <c r="CZ42" s="50">
        <f t="shared" si="206"/>
        <v>-1</v>
      </c>
      <c r="DA42" s="68">
        <f t="shared" si="207"/>
        <v>3</v>
      </c>
      <c r="DB42" s="69">
        <f t="shared" si="208"/>
        <v>5</v>
      </c>
      <c r="DC42" s="70">
        <f t="shared" si="209"/>
        <v>0</v>
      </c>
      <c r="DD42" s="27"/>
    </row>
    <row r="43" spans="1:108" s="82" customFormat="1" ht="24.95" customHeight="1" thickBot="1">
      <c r="A43" s="71"/>
      <c r="B43" s="72" t="s">
        <v>30</v>
      </c>
      <c r="C43" s="190" t="s">
        <v>67</v>
      </c>
      <c r="D43" s="191"/>
      <c r="E43" s="56">
        <v>4</v>
      </c>
      <c r="F43" s="56">
        <v>4</v>
      </c>
      <c r="G43" s="56">
        <v>3</v>
      </c>
      <c r="H43" s="56">
        <v>4</v>
      </c>
      <c r="I43" s="56">
        <v>5</v>
      </c>
      <c r="J43" s="56">
        <v>3</v>
      </c>
      <c r="K43" s="56">
        <v>4</v>
      </c>
      <c r="L43" s="56">
        <v>4</v>
      </c>
      <c r="M43" s="56">
        <v>3</v>
      </c>
      <c r="N43" s="57">
        <f t="shared" si="126"/>
        <v>34</v>
      </c>
      <c r="O43" s="56">
        <v>4</v>
      </c>
      <c r="P43" s="56">
        <v>4</v>
      </c>
      <c r="Q43" s="56">
        <v>5</v>
      </c>
      <c r="R43" s="56">
        <v>3</v>
      </c>
      <c r="S43" s="56">
        <v>5</v>
      </c>
      <c r="T43" s="56">
        <v>3</v>
      </c>
      <c r="U43" s="56">
        <v>4</v>
      </c>
      <c r="V43" s="56">
        <v>4</v>
      </c>
      <c r="W43" s="56">
        <v>4</v>
      </c>
      <c r="X43" s="73">
        <f t="shared" si="127"/>
        <v>36</v>
      </c>
      <c r="Y43" s="73">
        <f t="shared" si="128"/>
        <v>70</v>
      </c>
      <c r="Z43" s="166"/>
      <c r="AA43" s="7">
        <f t="shared" si="129"/>
        <v>0</v>
      </c>
      <c r="AB43" s="7">
        <f t="shared" si="130"/>
        <v>0</v>
      </c>
      <c r="AC43" s="7">
        <f t="shared" si="131"/>
        <v>0</v>
      </c>
      <c r="AD43" s="7">
        <f t="shared" si="132"/>
        <v>0</v>
      </c>
      <c r="AE43" s="7">
        <f t="shared" si="133"/>
        <v>0</v>
      </c>
      <c r="AF43" s="7">
        <f t="shared" si="134"/>
        <v>0</v>
      </c>
      <c r="AG43" s="7">
        <f t="shared" si="135"/>
        <v>0</v>
      </c>
      <c r="AH43" s="7">
        <f t="shared" si="136"/>
        <v>-1</v>
      </c>
      <c r="AI43" s="7">
        <f t="shared" si="137"/>
        <v>-1</v>
      </c>
      <c r="AJ43" s="7">
        <f t="shared" si="138"/>
        <v>0</v>
      </c>
      <c r="AK43" s="7">
        <f t="shared" si="139"/>
        <v>1</v>
      </c>
      <c r="AL43" s="7">
        <f t="shared" si="140"/>
        <v>1</v>
      </c>
      <c r="AM43" s="7">
        <f t="shared" si="141"/>
        <v>0</v>
      </c>
      <c r="AN43" s="7">
        <f t="shared" si="142"/>
        <v>0</v>
      </c>
      <c r="AO43" s="7">
        <f t="shared" si="143"/>
        <v>-1</v>
      </c>
      <c r="AP43" s="7">
        <f t="shared" si="144"/>
        <v>0</v>
      </c>
      <c r="AQ43" s="7">
        <f t="shared" si="145"/>
        <v>0</v>
      </c>
      <c r="AR43" s="7">
        <f t="shared" si="146"/>
        <v>-1</v>
      </c>
      <c r="AS43" s="75">
        <f t="shared" si="147"/>
        <v>0</v>
      </c>
      <c r="AT43" s="76">
        <f t="shared" si="148"/>
        <v>4</v>
      </c>
      <c r="AU43" s="76">
        <f t="shared" si="149"/>
        <v>12</v>
      </c>
      <c r="AV43" s="76">
        <f t="shared" si="150"/>
        <v>2</v>
      </c>
      <c r="AW43" s="76">
        <f t="shared" si="151"/>
        <v>0</v>
      </c>
      <c r="AX43" s="77">
        <f t="shared" si="152"/>
        <v>0</v>
      </c>
      <c r="AY43" s="50" t="str">
        <f t="shared" si="153"/>
        <v/>
      </c>
      <c r="AZ43" s="50" t="str">
        <f t="shared" si="154"/>
        <v/>
      </c>
      <c r="BA43" s="50">
        <f t="shared" si="155"/>
        <v>0</v>
      </c>
      <c r="BB43" s="50" t="str">
        <f t="shared" si="156"/>
        <v/>
      </c>
      <c r="BC43" s="50" t="str">
        <f t="shared" si="157"/>
        <v/>
      </c>
      <c r="BD43" s="50">
        <f t="shared" si="158"/>
        <v>0</v>
      </c>
      <c r="BE43" s="50" t="str">
        <f t="shared" si="159"/>
        <v/>
      </c>
      <c r="BF43" s="50" t="str">
        <f t="shared" si="160"/>
        <v/>
      </c>
      <c r="BG43" s="50" t="str">
        <f t="shared" si="161"/>
        <v/>
      </c>
      <c r="BH43" s="50" t="str">
        <f t="shared" si="162"/>
        <v/>
      </c>
      <c r="BI43" s="50">
        <f t="shared" si="163"/>
        <v>1</v>
      </c>
      <c r="BJ43" s="50" t="str">
        <f t="shared" si="164"/>
        <v/>
      </c>
      <c r="BK43" s="50">
        <f t="shared" si="165"/>
        <v>0</v>
      </c>
      <c r="BL43" s="50" t="str">
        <f t="shared" si="166"/>
        <v/>
      </c>
      <c r="BM43" s="50" t="str">
        <f t="shared" si="167"/>
        <v/>
      </c>
      <c r="BN43" s="50" t="str">
        <f t="shared" si="168"/>
        <v/>
      </c>
      <c r="BO43" s="50" t="str">
        <f t="shared" si="169"/>
        <v/>
      </c>
      <c r="BP43" s="51" t="str">
        <f t="shared" si="170"/>
        <v/>
      </c>
      <c r="BQ43" s="50">
        <f t="shared" si="171"/>
        <v>0</v>
      </c>
      <c r="BR43" s="50">
        <f t="shared" si="172"/>
        <v>0</v>
      </c>
      <c r="BS43" s="50" t="str">
        <f t="shared" si="173"/>
        <v/>
      </c>
      <c r="BT43" s="50">
        <f t="shared" si="174"/>
        <v>0</v>
      </c>
      <c r="BU43" s="50" t="str">
        <f t="shared" si="175"/>
        <v/>
      </c>
      <c r="BV43" s="50" t="str">
        <f t="shared" si="176"/>
        <v/>
      </c>
      <c r="BW43" s="50">
        <f t="shared" si="177"/>
        <v>0</v>
      </c>
      <c r="BX43" s="50" t="str">
        <f t="shared" si="178"/>
        <v/>
      </c>
      <c r="BY43" s="50">
        <f t="shared" si="179"/>
        <v>-1</v>
      </c>
      <c r="BZ43" s="50">
        <f t="shared" si="180"/>
        <v>0</v>
      </c>
      <c r="CA43" s="50" t="str">
        <f t="shared" si="181"/>
        <v/>
      </c>
      <c r="CB43" s="50">
        <f t="shared" si="182"/>
        <v>1</v>
      </c>
      <c r="CC43" s="50" t="str">
        <f t="shared" si="183"/>
        <v/>
      </c>
      <c r="CD43" s="50" t="str">
        <f t="shared" si="184"/>
        <v/>
      </c>
      <c r="CE43" s="50">
        <f t="shared" si="185"/>
        <v>-1</v>
      </c>
      <c r="CF43" s="50">
        <f t="shared" si="186"/>
        <v>0</v>
      </c>
      <c r="CG43" s="50">
        <f t="shared" si="187"/>
        <v>0</v>
      </c>
      <c r="CH43" s="50" t="str">
        <f t="shared" si="188"/>
        <v/>
      </c>
      <c r="CI43" s="61" t="str">
        <f t="shared" si="189"/>
        <v/>
      </c>
      <c r="CJ43" s="50" t="str">
        <f t="shared" si="190"/>
        <v/>
      </c>
      <c r="CK43" s="50" t="str">
        <f t="shared" si="191"/>
        <v/>
      </c>
      <c r="CL43" s="50" t="str">
        <f t="shared" si="192"/>
        <v/>
      </c>
      <c r="CM43" s="50">
        <f t="shared" si="193"/>
        <v>0</v>
      </c>
      <c r="CN43" s="50" t="str">
        <f t="shared" si="194"/>
        <v/>
      </c>
      <c r="CO43" s="50" t="str">
        <f t="shared" si="195"/>
        <v/>
      </c>
      <c r="CP43" s="50">
        <f t="shared" si="196"/>
        <v>-1</v>
      </c>
      <c r="CQ43" s="50" t="str">
        <f t="shared" si="197"/>
        <v/>
      </c>
      <c r="CR43" s="50" t="str">
        <f t="shared" si="198"/>
        <v/>
      </c>
      <c r="CS43" s="50" t="str">
        <f t="shared" si="199"/>
        <v/>
      </c>
      <c r="CT43" s="50" t="str">
        <f t="shared" si="200"/>
        <v/>
      </c>
      <c r="CU43" s="50" t="str">
        <f t="shared" si="201"/>
        <v/>
      </c>
      <c r="CV43" s="50">
        <f t="shared" si="202"/>
        <v>0</v>
      </c>
      <c r="CW43" s="50" t="str">
        <f t="shared" si="203"/>
        <v/>
      </c>
      <c r="CX43" s="50" t="str">
        <f t="shared" si="204"/>
        <v/>
      </c>
      <c r="CY43" s="50" t="str">
        <f t="shared" si="205"/>
        <v/>
      </c>
      <c r="CZ43" s="50">
        <f t="shared" si="206"/>
        <v>-1</v>
      </c>
      <c r="DA43" s="78">
        <f t="shared" si="207"/>
        <v>1</v>
      </c>
      <c r="DB43" s="79">
        <f t="shared" si="208"/>
        <v>-1</v>
      </c>
      <c r="DC43" s="80">
        <f t="shared" si="209"/>
        <v>-2</v>
      </c>
      <c r="DD43" s="81"/>
    </row>
    <row r="44" spans="1:108" ht="12.75" customHeight="1">
      <c r="A44" s="14"/>
      <c r="B44" s="83"/>
      <c r="C44" s="83"/>
      <c r="D44" s="83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5"/>
      <c r="Q44" s="85"/>
      <c r="R44" s="85"/>
      <c r="S44" s="85"/>
      <c r="T44" s="85"/>
      <c r="U44" s="85"/>
      <c r="V44" s="85"/>
      <c r="W44" s="85"/>
      <c r="X44" s="192">
        <f t="shared" ref="X44" si="210">SUM(Y40:Y43)</f>
        <v>320</v>
      </c>
      <c r="Y44" s="193"/>
      <c r="Z44" s="164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198">
        <f t="shared" ref="AS44:AX44" si="211">SUM(AS40:AS43)</f>
        <v>0</v>
      </c>
      <c r="AT44" s="200">
        <f t="shared" si="211"/>
        <v>7</v>
      </c>
      <c r="AU44" s="200">
        <f t="shared" si="211"/>
        <v>37</v>
      </c>
      <c r="AV44" s="200">
        <f t="shared" si="211"/>
        <v>18</v>
      </c>
      <c r="AW44" s="200">
        <f t="shared" si="211"/>
        <v>9</v>
      </c>
      <c r="AX44" s="204">
        <f t="shared" si="211"/>
        <v>1</v>
      </c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1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61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206">
        <f t="shared" ref="DA44:DC44" si="212">SUM(DA40:DA43)</f>
        <v>11</v>
      </c>
      <c r="DB44" s="186">
        <f t="shared" si="212"/>
        <v>15</v>
      </c>
      <c r="DC44" s="188">
        <f t="shared" si="212"/>
        <v>6</v>
      </c>
      <c r="DD44" s="27"/>
    </row>
    <row r="45" spans="1:108" ht="12.75" customHeight="1" thickBot="1">
      <c r="A45" s="14"/>
      <c r="B45" s="83"/>
      <c r="C45" s="83"/>
      <c r="D45" s="83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5"/>
      <c r="Q45" s="85"/>
      <c r="R45" s="85"/>
      <c r="S45" s="85"/>
      <c r="T45" s="85"/>
      <c r="U45" s="85"/>
      <c r="V45" s="85"/>
      <c r="W45" s="85"/>
      <c r="X45" s="194"/>
      <c r="Y45" s="195"/>
      <c r="Z45" s="164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199"/>
      <c r="AT45" s="201"/>
      <c r="AU45" s="201"/>
      <c r="AV45" s="201"/>
      <c r="AW45" s="201"/>
      <c r="AX45" s="205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1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61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207"/>
      <c r="DB45" s="187"/>
      <c r="DC45" s="189"/>
      <c r="DD45" s="27"/>
    </row>
    <row r="46" spans="1:108" ht="13.5" customHeight="1" thickBot="1">
      <c r="A46" s="14"/>
      <c r="B46" s="83"/>
      <c r="C46" s="83"/>
      <c r="D46" s="83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5"/>
      <c r="Q46" s="85"/>
      <c r="R46" s="85"/>
      <c r="S46" s="85"/>
      <c r="T46" s="85"/>
      <c r="U46" s="85"/>
      <c r="V46" s="85"/>
      <c r="W46" s="85"/>
      <c r="X46" s="196"/>
      <c r="Y46" s="197"/>
      <c r="Z46" s="164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22"/>
      <c r="AT46" s="23"/>
      <c r="AU46" s="23"/>
      <c r="AV46" s="23"/>
      <c r="AW46" s="23"/>
      <c r="AX46" s="23"/>
      <c r="AY46" s="24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6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4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6"/>
      <c r="DA46" s="23"/>
      <c r="DB46" s="23"/>
      <c r="DC46" s="23"/>
      <c r="DD46" s="27"/>
    </row>
    <row r="47" spans="1:108">
      <c r="A47" s="28"/>
      <c r="B47" s="86"/>
      <c r="C47" s="153" t="str">
        <f>C38</f>
        <v>HOMESTEAD</v>
      </c>
      <c r="D47" s="153" t="str">
        <f>C38</f>
        <v>HOMESTEAD</v>
      </c>
      <c r="E47" s="152">
        <f t="shared" ref="E47:M47" si="213">SUM(E40:E43)</f>
        <v>16</v>
      </c>
      <c r="F47" s="152">
        <f t="shared" si="213"/>
        <v>16</v>
      </c>
      <c r="G47" s="152">
        <f t="shared" si="213"/>
        <v>14</v>
      </c>
      <c r="H47" s="152">
        <f t="shared" si="213"/>
        <v>19</v>
      </c>
      <c r="I47" s="152">
        <f t="shared" si="213"/>
        <v>23</v>
      </c>
      <c r="J47" s="152">
        <f t="shared" si="213"/>
        <v>17</v>
      </c>
      <c r="K47" s="152">
        <f t="shared" si="213"/>
        <v>18</v>
      </c>
      <c r="L47" s="152">
        <f t="shared" si="213"/>
        <v>22</v>
      </c>
      <c r="M47" s="152">
        <f t="shared" si="213"/>
        <v>16</v>
      </c>
      <c r="N47" s="152">
        <f>SUM(N40:N43)</f>
        <v>161</v>
      </c>
      <c r="O47" s="152">
        <f t="shared" ref="O47:Y47" si="214">SUM(O40:O43)</f>
        <v>17</v>
      </c>
      <c r="P47" s="152">
        <f t="shared" si="214"/>
        <v>14</v>
      </c>
      <c r="Q47" s="152">
        <f t="shared" si="214"/>
        <v>20</v>
      </c>
      <c r="R47" s="152">
        <f t="shared" si="214"/>
        <v>14</v>
      </c>
      <c r="S47" s="152">
        <f t="shared" si="214"/>
        <v>23</v>
      </c>
      <c r="T47" s="152">
        <f t="shared" si="214"/>
        <v>18</v>
      </c>
      <c r="U47" s="152">
        <f t="shared" si="214"/>
        <v>17</v>
      </c>
      <c r="V47" s="152">
        <f t="shared" si="214"/>
        <v>18</v>
      </c>
      <c r="W47" s="152">
        <f t="shared" si="214"/>
        <v>18</v>
      </c>
      <c r="X47" s="152">
        <f t="shared" si="214"/>
        <v>159</v>
      </c>
      <c r="Y47" s="152">
        <f t="shared" si="214"/>
        <v>320</v>
      </c>
      <c r="Z47" s="16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22"/>
      <c r="AT47" s="23"/>
      <c r="AU47" s="23"/>
      <c r="AV47" s="23"/>
      <c r="AW47" s="23"/>
      <c r="AX47" s="23"/>
      <c r="AY47" s="24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6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4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6"/>
      <c r="DA47" s="23"/>
      <c r="DB47" s="23"/>
      <c r="DC47" s="23"/>
      <c r="DD47" s="27"/>
    </row>
    <row r="48" spans="1:108">
      <c r="A48" s="14"/>
      <c r="B48" s="35"/>
      <c r="C48" s="36"/>
      <c r="D48" s="37" t="s">
        <v>7</v>
      </c>
      <c r="E48" s="42">
        <f t="shared" ref="E48:T48" si="215">E$4</f>
        <v>4</v>
      </c>
      <c r="F48" s="42">
        <f t="shared" si="215"/>
        <v>4</v>
      </c>
      <c r="G48" s="42">
        <f t="shared" si="215"/>
        <v>3</v>
      </c>
      <c r="H48" s="42">
        <f t="shared" si="215"/>
        <v>4</v>
      </c>
      <c r="I48" s="42">
        <f t="shared" si="215"/>
        <v>5</v>
      </c>
      <c r="J48" s="42">
        <f t="shared" si="215"/>
        <v>3</v>
      </c>
      <c r="K48" s="42">
        <f t="shared" si="215"/>
        <v>4</v>
      </c>
      <c r="L48" s="42">
        <f t="shared" si="215"/>
        <v>5</v>
      </c>
      <c r="M48" s="42">
        <f t="shared" si="215"/>
        <v>4</v>
      </c>
      <c r="N48" s="42">
        <f t="shared" si="215"/>
        <v>36</v>
      </c>
      <c r="O48" s="42">
        <f t="shared" si="215"/>
        <v>4</v>
      </c>
      <c r="P48" s="42">
        <f t="shared" si="215"/>
        <v>3</v>
      </c>
      <c r="Q48" s="42">
        <f t="shared" si="215"/>
        <v>4</v>
      </c>
      <c r="R48" s="42">
        <f t="shared" si="215"/>
        <v>3</v>
      </c>
      <c r="S48" s="42">
        <f t="shared" si="215"/>
        <v>5</v>
      </c>
      <c r="T48" s="42">
        <f t="shared" si="215"/>
        <v>4</v>
      </c>
      <c r="U48" s="42">
        <f t="shared" ref="U48:Y48" si="216">U$4</f>
        <v>4</v>
      </c>
      <c r="V48" s="42">
        <f t="shared" si="216"/>
        <v>4</v>
      </c>
      <c r="W48" s="42">
        <f t="shared" si="216"/>
        <v>5</v>
      </c>
      <c r="X48" s="42">
        <f t="shared" si="216"/>
        <v>36</v>
      </c>
      <c r="Y48" s="42">
        <f t="shared" si="216"/>
        <v>72</v>
      </c>
      <c r="Z48" s="164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22"/>
      <c r="AT48" s="23"/>
      <c r="AU48" s="23"/>
      <c r="AV48" s="23"/>
      <c r="AW48" s="23"/>
      <c r="AX48" s="23"/>
      <c r="AY48" s="24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6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4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6"/>
      <c r="DA48" s="23"/>
      <c r="DB48" s="23"/>
      <c r="DC48" s="23"/>
      <c r="DD48" s="27"/>
    </row>
    <row r="49" spans="1:108" ht="19.5" thickBot="1">
      <c r="A49" s="14"/>
      <c r="B49" s="39" t="s">
        <v>8</v>
      </c>
      <c r="C49" s="40" t="s">
        <v>35</v>
      </c>
      <c r="D49" s="41" t="s">
        <v>9</v>
      </c>
      <c r="E49" s="42">
        <f t="shared" ref="E49:T49" si="217">E$5</f>
        <v>365</v>
      </c>
      <c r="F49" s="42">
        <f t="shared" si="217"/>
        <v>358</v>
      </c>
      <c r="G49" s="42">
        <f t="shared" si="217"/>
        <v>138</v>
      </c>
      <c r="H49" s="42">
        <f t="shared" si="217"/>
        <v>440</v>
      </c>
      <c r="I49" s="42">
        <f t="shared" si="217"/>
        <v>517</v>
      </c>
      <c r="J49" s="42">
        <f t="shared" si="217"/>
        <v>149</v>
      </c>
      <c r="K49" s="42">
        <f t="shared" si="217"/>
        <v>360</v>
      </c>
      <c r="L49" s="42">
        <f t="shared" si="217"/>
        <v>542</v>
      </c>
      <c r="M49" s="42">
        <f t="shared" si="217"/>
        <v>385</v>
      </c>
      <c r="N49" s="42">
        <f t="shared" si="217"/>
        <v>3254</v>
      </c>
      <c r="O49" s="42">
        <f t="shared" si="217"/>
        <v>385</v>
      </c>
      <c r="P49" s="42">
        <f t="shared" si="217"/>
        <v>177</v>
      </c>
      <c r="Q49" s="42">
        <f t="shared" si="217"/>
        <v>380</v>
      </c>
      <c r="R49" s="42">
        <f t="shared" si="217"/>
        <v>152</v>
      </c>
      <c r="S49" s="42">
        <f t="shared" si="217"/>
        <v>520</v>
      </c>
      <c r="T49" s="42">
        <f t="shared" si="217"/>
        <v>459</v>
      </c>
      <c r="U49" s="42">
        <f t="shared" ref="U49:Y49" si="218">U$5</f>
        <v>436</v>
      </c>
      <c r="V49" s="42">
        <f t="shared" si="218"/>
        <v>362</v>
      </c>
      <c r="W49" s="42">
        <f t="shared" si="218"/>
        <v>540</v>
      </c>
      <c r="X49" s="42">
        <f t="shared" si="218"/>
        <v>3411</v>
      </c>
      <c r="Y49" s="42">
        <f t="shared" si="218"/>
        <v>6665</v>
      </c>
      <c r="Z49" s="165">
        <f t="shared" ref="Z49" si="219">X55</f>
        <v>347</v>
      </c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22"/>
      <c r="AT49" s="23"/>
      <c r="AU49" s="23"/>
      <c r="AV49" s="23"/>
      <c r="AW49" s="23"/>
      <c r="AX49" s="23"/>
      <c r="AY49" s="24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6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4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6"/>
      <c r="DA49" s="23"/>
      <c r="DB49" s="23"/>
      <c r="DC49" s="23"/>
      <c r="DD49" s="27"/>
    </row>
    <row r="50" spans="1:108" ht="24.95" customHeight="1" thickBot="1">
      <c r="A50" s="14"/>
      <c r="B50" s="43" t="s">
        <v>14</v>
      </c>
      <c r="C50" s="202" t="s">
        <v>15</v>
      </c>
      <c r="D50" s="203"/>
      <c r="E50" s="43">
        <v>1</v>
      </c>
      <c r="F50" s="43">
        <v>2</v>
      </c>
      <c r="G50" s="43">
        <v>3</v>
      </c>
      <c r="H50" s="43">
        <v>4</v>
      </c>
      <c r="I50" s="43">
        <v>5</v>
      </c>
      <c r="J50" s="43">
        <v>6</v>
      </c>
      <c r="K50" s="43">
        <v>7</v>
      </c>
      <c r="L50" s="43">
        <v>8</v>
      </c>
      <c r="M50" s="43">
        <v>9</v>
      </c>
      <c r="N50" s="44" t="s">
        <v>16</v>
      </c>
      <c r="O50" s="43">
        <v>10</v>
      </c>
      <c r="P50" s="43">
        <v>11</v>
      </c>
      <c r="Q50" s="43">
        <v>12</v>
      </c>
      <c r="R50" s="43">
        <v>13</v>
      </c>
      <c r="S50" s="43">
        <v>14</v>
      </c>
      <c r="T50" s="43">
        <v>15</v>
      </c>
      <c r="U50" s="43">
        <v>16</v>
      </c>
      <c r="V50" s="43">
        <v>17</v>
      </c>
      <c r="W50" s="43">
        <v>18</v>
      </c>
      <c r="X50" s="44" t="s">
        <v>17</v>
      </c>
      <c r="Y50" s="44" t="s">
        <v>18</v>
      </c>
      <c r="Z50" s="164"/>
      <c r="AA50" s="45" t="s">
        <v>4</v>
      </c>
      <c r="AB50" s="45" t="s">
        <v>4</v>
      </c>
      <c r="AC50" s="45" t="s">
        <v>4</v>
      </c>
      <c r="AD50" s="46" t="s">
        <v>4</v>
      </c>
      <c r="AE50" s="46" t="s">
        <v>4</v>
      </c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47" t="s">
        <v>19</v>
      </c>
      <c r="AT50" s="48" t="s">
        <v>20</v>
      </c>
      <c r="AU50" s="48" t="s">
        <v>7</v>
      </c>
      <c r="AV50" s="48" t="s">
        <v>21</v>
      </c>
      <c r="AW50" s="48" t="s">
        <v>22</v>
      </c>
      <c r="AX50" s="49" t="s">
        <v>23</v>
      </c>
      <c r="AY50" s="46" t="s">
        <v>4</v>
      </c>
      <c r="AZ50" s="46" t="s">
        <v>4</v>
      </c>
      <c r="BA50" s="46" t="s">
        <v>4</v>
      </c>
      <c r="BB50" s="46" t="s">
        <v>4</v>
      </c>
      <c r="BC50" s="46" t="s">
        <v>4</v>
      </c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1"/>
      <c r="BQ50" s="46" t="s">
        <v>4</v>
      </c>
      <c r="BR50" s="46" t="s">
        <v>4</v>
      </c>
      <c r="BS50" s="46" t="s">
        <v>4</v>
      </c>
      <c r="BT50" s="46" t="s">
        <v>4</v>
      </c>
      <c r="BU50" s="46" t="s">
        <v>4</v>
      </c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2" t="s">
        <v>4</v>
      </c>
      <c r="CJ50" s="46" t="s">
        <v>4</v>
      </c>
      <c r="CK50" s="46" t="s">
        <v>4</v>
      </c>
      <c r="CL50" s="46" t="s">
        <v>4</v>
      </c>
      <c r="CM50" s="46" t="s">
        <v>4</v>
      </c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47" t="s">
        <v>24</v>
      </c>
      <c r="DB50" s="48" t="s">
        <v>25</v>
      </c>
      <c r="DC50" s="49" t="s">
        <v>26</v>
      </c>
      <c r="DD50" s="27"/>
    </row>
    <row r="51" spans="1:108" ht="24.95" customHeight="1">
      <c r="A51" s="14"/>
      <c r="B51" s="53">
        <v>1</v>
      </c>
      <c r="C51" s="190" t="s">
        <v>68</v>
      </c>
      <c r="D51" s="191"/>
      <c r="E51" s="56">
        <v>4</v>
      </c>
      <c r="F51" s="56">
        <v>6</v>
      </c>
      <c r="G51" s="56">
        <v>3</v>
      </c>
      <c r="H51" s="56">
        <v>5</v>
      </c>
      <c r="I51" s="56">
        <v>6</v>
      </c>
      <c r="J51" s="56">
        <v>2</v>
      </c>
      <c r="K51" s="56">
        <v>6</v>
      </c>
      <c r="L51" s="56">
        <v>8</v>
      </c>
      <c r="M51" s="56">
        <v>5</v>
      </c>
      <c r="N51" s="57">
        <f t="shared" ref="N51:N54" si="220">SUM(E51:M51)</f>
        <v>45</v>
      </c>
      <c r="O51" s="56">
        <v>5</v>
      </c>
      <c r="P51" s="56">
        <v>4</v>
      </c>
      <c r="Q51" s="56">
        <v>4</v>
      </c>
      <c r="R51" s="56">
        <v>4</v>
      </c>
      <c r="S51" s="56">
        <v>10</v>
      </c>
      <c r="T51" s="56">
        <v>5</v>
      </c>
      <c r="U51" s="56">
        <v>5</v>
      </c>
      <c r="V51" s="56">
        <v>4</v>
      </c>
      <c r="W51" s="56">
        <v>5</v>
      </c>
      <c r="X51" s="57">
        <f t="shared" ref="X51:X54" si="221">SUM(O51:W51)</f>
        <v>46</v>
      </c>
      <c r="Y51" s="57">
        <f t="shared" ref="Y51:Y54" si="222">N51+X51</f>
        <v>91</v>
      </c>
      <c r="Z51" s="164"/>
      <c r="AA51" s="7">
        <f t="shared" ref="AA51:AA54" si="223">IF(E51="","",E51-E$4)</f>
        <v>0</v>
      </c>
      <c r="AB51" s="7">
        <f t="shared" ref="AB51:AB54" si="224">IF(F51="","",F51-F$4)</f>
        <v>2</v>
      </c>
      <c r="AC51" s="7">
        <f t="shared" ref="AC51:AC54" si="225">IF(G51="","",G51-G$4)</f>
        <v>0</v>
      </c>
      <c r="AD51" s="7">
        <f t="shared" ref="AD51:AD54" si="226">IF(H51="","",H51-H$4)</f>
        <v>1</v>
      </c>
      <c r="AE51" s="7">
        <f t="shared" ref="AE51:AE54" si="227">IF(I51="","",I51-I$4)</f>
        <v>1</v>
      </c>
      <c r="AF51" s="7">
        <f t="shared" ref="AF51:AF54" si="228">IF(J51="","",J51-J$4)</f>
        <v>-1</v>
      </c>
      <c r="AG51" s="7">
        <f t="shared" ref="AG51:AG54" si="229">IF(K51="","",K51-K$4)</f>
        <v>2</v>
      </c>
      <c r="AH51" s="7">
        <f t="shared" ref="AH51:AH54" si="230">IF(L51="","",L51-L$4)</f>
        <v>3</v>
      </c>
      <c r="AI51" s="7">
        <f t="shared" ref="AI51:AI54" si="231">IF(M51="","",M51-M$4)</f>
        <v>1</v>
      </c>
      <c r="AJ51" s="7">
        <f t="shared" ref="AJ51:AJ54" si="232">IF(O51="","",O51-O$4)</f>
        <v>1</v>
      </c>
      <c r="AK51" s="7">
        <f t="shared" ref="AK51:AK54" si="233">IF(P51="","",P51-P$4)</f>
        <v>1</v>
      </c>
      <c r="AL51" s="7">
        <f t="shared" ref="AL51:AL54" si="234">IF(Q51="","",Q51-Q$4)</f>
        <v>0</v>
      </c>
      <c r="AM51" s="7">
        <f t="shared" ref="AM51:AM54" si="235">IF(R51="","",R51-R$4)</f>
        <v>1</v>
      </c>
      <c r="AN51" s="7">
        <f t="shared" ref="AN51:AN54" si="236">IF(S51="","",S51-S$4)</f>
        <v>5</v>
      </c>
      <c r="AO51" s="7">
        <f t="shared" ref="AO51:AO54" si="237">IF(T51="","",T51-T$4)</f>
        <v>1</v>
      </c>
      <c r="AP51" s="7">
        <f t="shared" ref="AP51:AP54" si="238">IF(U51="","",U51-U$4)</f>
        <v>1</v>
      </c>
      <c r="AQ51" s="7">
        <f t="shared" ref="AQ51:AQ54" si="239">IF(V51="","",V51-V$4)</f>
        <v>0</v>
      </c>
      <c r="AR51" s="7">
        <f t="shared" ref="AR51:AR54" si="240">IF(W51="","",W51-W$4)</f>
        <v>0</v>
      </c>
      <c r="AS51" s="58">
        <f t="shared" ref="AS51:AS54" si="241">COUNTIF($AA51:$AR51,"=-2")</f>
        <v>0</v>
      </c>
      <c r="AT51" s="59">
        <f t="shared" ref="AT51:AT54" si="242">COUNTIF($AA51:$AR51,"=-1")</f>
        <v>1</v>
      </c>
      <c r="AU51" s="59">
        <f t="shared" ref="AU51:AU54" si="243">COUNTIF($AA51:$AR51,"=0")</f>
        <v>5</v>
      </c>
      <c r="AV51" s="59">
        <f t="shared" ref="AV51:AV54" si="244">COUNTIF($AA51:$AR51,"=1")</f>
        <v>8</v>
      </c>
      <c r="AW51" s="59">
        <f t="shared" ref="AW51:AW54" si="245">COUNTIF($AA51:$AR51,"=2")</f>
        <v>2</v>
      </c>
      <c r="AX51" s="60">
        <f t="shared" ref="AX51:AX54" si="246">COUNTIF($AA51:$AR51,"&gt;2")</f>
        <v>2</v>
      </c>
      <c r="AY51" s="50" t="str">
        <f t="shared" ref="AY51:AY54" si="247">IF(AA$4=3,AA51,"")</f>
        <v/>
      </c>
      <c r="AZ51" s="50" t="str">
        <f t="shared" ref="AZ51:AZ54" si="248">IF(AB$4=3,AB51,"")</f>
        <v/>
      </c>
      <c r="BA51" s="50">
        <f t="shared" ref="BA51:BA54" si="249">IF(AC$4=3,AC51,"")</f>
        <v>0</v>
      </c>
      <c r="BB51" s="50" t="str">
        <f t="shared" ref="BB51:BB54" si="250">IF(AD$4=3,AD51,"")</f>
        <v/>
      </c>
      <c r="BC51" s="50" t="str">
        <f t="shared" ref="BC51:BC54" si="251">IF(AE$4=3,AE51,"")</f>
        <v/>
      </c>
      <c r="BD51" s="50">
        <f t="shared" ref="BD51:BD54" si="252">IF(AF$4=3,AF51,"")</f>
        <v>-1</v>
      </c>
      <c r="BE51" s="50" t="str">
        <f t="shared" ref="BE51:BE54" si="253">IF(AG$4=3,AG51,"")</f>
        <v/>
      </c>
      <c r="BF51" s="50" t="str">
        <f t="shared" ref="BF51:BF54" si="254">IF(AH$4=3,AH51,"")</f>
        <v/>
      </c>
      <c r="BG51" s="50" t="str">
        <f t="shared" ref="BG51:BG54" si="255">IF(AI$4=3,AI51,"")</f>
        <v/>
      </c>
      <c r="BH51" s="50" t="str">
        <f t="shared" ref="BH51:BH54" si="256">IF(AJ$4=3,AJ51,"")</f>
        <v/>
      </c>
      <c r="BI51" s="50">
        <f t="shared" ref="BI51:BI54" si="257">IF(AK$4=3,AK51,"")</f>
        <v>1</v>
      </c>
      <c r="BJ51" s="50" t="str">
        <f t="shared" ref="BJ51:BJ54" si="258">IF(AL$4=3,AL51,"")</f>
        <v/>
      </c>
      <c r="BK51" s="50">
        <f t="shared" ref="BK51:BK54" si="259">IF(AM$4=3,AM51,"")</f>
        <v>1</v>
      </c>
      <c r="BL51" s="50" t="str">
        <f t="shared" ref="BL51:BL54" si="260">IF(AN$4=3,AN51,"")</f>
        <v/>
      </c>
      <c r="BM51" s="50" t="str">
        <f t="shared" ref="BM51:BM54" si="261">IF(AO$4=3,AO51,"")</f>
        <v/>
      </c>
      <c r="BN51" s="50" t="str">
        <f t="shared" ref="BN51:BN54" si="262">IF(AP$4=3,AP51,"")</f>
        <v/>
      </c>
      <c r="BO51" s="50" t="str">
        <f t="shared" ref="BO51:BO54" si="263">IF(AQ$4=3,AQ51,"")</f>
        <v/>
      </c>
      <c r="BP51" s="51" t="str">
        <f t="shared" ref="BP51:BP54" si="264">IF(AR$4=3,AR51,"")</f>
        <v/>
      </c>
      <c r="BQ51" s="50">
        <f t="shared" ref="BQ51:BQ54" si="265">IF(AA$4=4,AA51,"")</f>
        <v>0</v>
      </c>
      <c r="BR51" s="50">
        <f t="shared" ref="BR51:BR54" si="266">IF(AB$4=4,AB51,"")</f>
        <v>2</v>
      </c>
      <c r="BS51" s="50" t="str">
        <f t="shared" ref="BS51:BS54" si="267">IF(AC$4=4,AC51,"")</f>
        <v/>
      </c>
      <c r="BT51" s="50">
        <f t="shared" ref="BT51:BT54" si="268">IF(AD$4=4,AD51,"")</f>
        <v>1</v>
      </c>
      <c r="BU51" s="50" t="str">
        <f t="shared" ref="BU51:BU54" si="269">IF(AE$4=4,AE51,"")</f>
        <v/>
      </c>
      <c r="BV51" s="50" t="str">
        <f t="shared" ref="BV51:BV54" si="270">IF(AF$4=4,AF51,"")</f>
        <v/>
      </c>
      <c r="BW51" s="50">
        <f t="shared" ref="BW51:BW54" si="271">IF(AG$4=4,AG51,"")</f>
        <v>2</v>
      </c>
      <c r="BX51" s="50" t="str">
        <f t="shared" ref="BX51:BX54" si="272">IF(AH$4=4,AH51,"")</f>
        <v/>
      </c>
      <c r="BY51" s="50">
        <f t="shared" ref="BY51:BY54" si="273">IF(AI$4=4,AI51,"")</f>
        <v>1</v>
      </c>
      <c r="BZ51" s="50">
        <f t="shared" ref="BZ51:BZ54" si="274">IF(AJ$4=4,AJ51,"")</f>
        <v>1</v>
      </c>
      <c r="CA51" s="50" t="str">
        <f t="shared" ref="CA51:CA54" si="275">IF(AK$4=4,AK51,"")</f>
        <v/>
      </c>
      <c r="CB51" s="50">
        <f t="shared" ref="CB51:CB54" si="276">IF(AL$4=4,AL51,"")</f>
        <v>0</v>
      </c>
      <c r="CC51" s="50" t="str">
        <f t="shared" ref="CC51:CC54" si="277">IF(AM$4=4,AM51,"")</f>
        <v/>
      </c>
      <c r="CD51" s="50" t="str">
        <f t="shared" ref="CD51:CD54" si="278">IF(AN$4=4,AN51,"")</f>
        <v/>
      </c>
      <c r="CE51" s="50">
        <f t="shared" ref="CE51:CE54" si="279">IF(AO$4=4,AO51,"")</f>
        <v>1</v>
      </c>
      <c r="CF51" s="50">
        <f t="shared" ref="CF51:CF54" si="280">IF(AP$4=4,AP51,"")</f>
        <v>1</v>
      </c>
      <c r="CG51" s="50">
        <f t="shared" ref="CG51:CG54" si="281">IF(AQ$4=4,AQ51,"")</f>
        <v>0</v>
      </c>
      <c r="CH51" s="50" t="str">
        <f t="shared" ref="CH51:CH54" si="282">IF(AR$4=4,AR51,"")</f>
        <v/>
      </c>
      <c r="CI51" s="61" t="str">
        <f t="shared" ref="CI51:CI54" si="283">IF(AA$4=5,AA51,"")</f>
        <v/>
      </c>
      <c r="CJ51" s="50" t="str">
        <f t="shared" ref="CJ51:CJ54" si="284">IF(AB$4=5,AB51,"")</f>
        <v/>
      </c>
      <c r="CK51" s="50" t="str">
        <f t="shared" ref="CK51:CK54" si="285">IF(AC$4=5,AC51,"")</f>
        <v/>
      </c>
      <c r="CL51" s="50" t="str">
        <f t="shared" ref="CL51:CL54" si="286">IF(AD$4=5,AD51,"")</f>
        <v/>
      </c>
      <c r="CM51" s="50">
        <f t="shared" ref="CM51:CM54" si="287">IF(AE$4=5,AE51,"")</f>
        <v>1</v>
      </c>
      <c r="CN51" s="50" t="str">
        <f t="shared" ref="CN51:CN54" si="288">IF(AF$4=5,AF51,"")</f>
        <v/>
      </c>
      <c r="CO51" s="50" t="str">
        <f t="shared" ref="CO51:CO54" si="289">IF(AG$4=5,AG51,"")</f>
        <v/>
      </c>
      <c r="CP51" s="50">
        <f t="shared" ref="CP51:CP54" si="290">IF(AH$4=5,AH51,"")</f>
        <v>3</v>
      </c>
      <c r="CQ51" s="50" t="str">
        <f t="shared" ref="CQ51:CQ54" si="291">IF(AI$4=5,AI51,"")</f>
        <v/>
      </c>
      <c r="CR51" s="50" t="str">
        <f t="shared" ref="CR51:CR54" si="292">IF(AJ$4=5,AJ51,"")</f>
        <v/>
      </c>
      <c r="CS51" s="50" t="str">
        <f t="shared" ref="CS51:CS54" si="293">IF(AK$4=5,AK51,"")</f>
        <v/>
      </c>
      <c r="CT51" s="50" t="str">
        <f t="shared" ref="CT51:CT54" si="294">IF(AL$4=5,AL51,"")</f>
        <v/>
      </c>
      <c r="CU51" s="50" t="str">
        <f t="shared" ref="CU51:CU54" si="295">IF(AM$4=5,AM51,"")</f>
        <v/>
      </c>
      <c r="CV51" s="50">
        <f t="shared" ref="CV51:CV54" si="296">IF(AN$4=5,AN51,"")</f>
        <v>5</v>
      </c>
      <c r="CW51" s="50" t="str">
        <f t="shared" ref="CW51:CW54" si="297">IF(AO$4=5,AO51,"")</f>
        <v/>
      </c>
      <c r="CX51" s="50" t="str">
        <f t="shared" ref="CX51:CX54" si="298">IF(AP$4=5,AP51,"")</f>
        <v/>
      </c>
      <c r="CY51" s="50" t="str">
        <f t="shared" ref="CY51:CY54" si="299">IF(AQ$4=5,AQ51,"")</f>
        <v/>
      </c>
      <c r="CZ51" s="50">
        <f t="shared" ref="CZ51:CZ54" si="300">IF(AR$4=5,AR51,"")</f>
        <v>0</v>
      </c>
      <c r="DA51" s="62">
        <f t="shared" ref="DA51:DA54" si="301">SUM(AY51:BP51)</f>
        <v>1</v>
      </c>
      <c r="DB51" s="63">
        <f t="shared" ref="DB51:DB54" si="302">SUM(BQ51:CH51)</f>
        <v>9</v>
      </c>
      <c r="DC51" s="64">
        <f t="shared" ref="DC51:DC54" si="303">SUM(CI51:CZ51)</f>
        <v>9</v>
      </c>
      <c r="DD51" s="27"/>
    </row>
    <row r="52" spans="1:108" ht="24.95" customHeight="1">
      <c r="A52" s="14"/>
      <c r="B52" s="53">
        <v>2</v>
      </c>
      <c r="C52" s="190" t="s">
        <v>69</v>
      </c>
      <c r="D52" s="191"/>
      <c r="E52" s="56">
        <v>5</v>
      </c>
      <c r="F52" s="56">
        <v>6</v>
      </c>
      <c r="G52" s="56">
        <v>5</v>
      </c>
      <c r="H52" s="56">
        <v>5</v>
      </c>
      <c r="I52" s="56">
        <v>7</v>
      </c>
      <c r="J52" s="56">
        <v>4</v>
      </c>
      <c r="K52" s="56">
        <v>6</v>
      </c>
      <c r="L52" s="56">
        <v>6</v>
      </c>
      <c r="M52" s="56">
        <v>5</v>
      </c>
      <c r="N52" s="57">
        <f t="shared" si="220"/>
        <v>49</v>
      </c>
      <c r="O52" s="56">
        <v>5</v>
      </c>
      <c r="P52" s="56">
        <v>3</v>
      </c>
      <c r="Q52" s="56">
        <v>6</v>
      </c>
      <c r="R52" s="56">
        <v>4</v>
      </c>
      <c r="S52" s="56">
        <v>7</v>
      </c>
      <c r="T52" s="56">
        <v>5</v>
      </c>
      <c r="U52" s="56">
        <v>4</v>
      </c>
      <c r="V52" s="56">
        <v>4</v>
      </c>
      <c r="W52" s="56">
        <v>6</v>
      </c>
      <c r="X52" s="57">
        <f t="shared" si="221"/>
        <v>44</v>
      </c>
      <c r="Y52" s="57">
        <f t="shared" si="222"/>
        <v>93</v>
      </c>
      <c r="Z52" s="164"/>
      <c r="AA52" s="7">
        <f t="shared" si="223"/>
        <v>1</v>
      </c>
      <c r="AB52" s="7">
        <f t="shared" si="224"/>
        <v>2</v>
      </c>
      <c r="AC52" s="7">
        <f t="shared" si="225"/>
        <v>2</v>
      </c>
      <c r="AD52" s="7">
        <f t="shared" si="226"/>
        <v>1</v>
      </c>
      <c r="AE52" s="7">
        <f t="shared" si="227"/>
        <v>2</v>
      </c>
      <c r="AF52" s="7">
        <f t="shared" si="228"/>
        <v>1</v>
      </c>
      <c r="AG52" s="7">
        <f t="shared" si="229"/>
        <v>2</v>
      </c>
      <c r="AH52" s="7">
        <f t="shared" si="230"/>
        <v>1</v>
      </c>
      <c r="AI52" s="7">
        <f t="shared" si="231"/>
        <v>1</v>
      </c>
      <c r="AJ52" s="7">
        <f t="shared" si="232"/>
        <v>1</v>
      </c>
      <c r="AK52" s="7">
        <f t="shared" si="233"/>
        <v>0</v>
      </c>
      <c r="AL52" s="7">
        <f t="shared" si="234"/>
        <v>2</v>
      </c>
      <c r="AM52" s="7">
        <f t="shared" si="235"/>
        <v>1</v>
      </c>
      <c r="AN52" s="7">
        <f t="shared" si="236"/>
        <v>2</v>
      </c>
      <c r="AO52" s="7">
        <f t="shared" si="237"/>
        <v>1</v>
      </c>
      <c r="AP52" s="7">
        <f t="shared" si="238"/>
        <v>0</v>
      </c>
      <c r="AQ52" s="7">
        <f t="shared" si="239"/>
        <v>0</v>
      </c>
      <c r="AR52" s="7">
        <f t="shared" si="240"/>
        <v>1</v>
      </c>
      <c r="AS52" s="65">
        <f t="shared" si="241"/>
        <v>0</v>
      </c>
      <c r="AT52" s="66">
        <f t="shared" si="242"/>
        <v>0</v>
      </c>
      <c r="AU52" s="66">
        <f t="shared" si="243"/>
        <v>3</v>
      </c>
      <c r="AV52" s="66">
        <f t="shared" si="244"/>
        <v>9</v>
      </c>
      <c r="AW52" s="66">
        <f t="shared" si="245"/>
        <v>6</v>
      </c>
      <c r="AX52" s="67">
        <f t="shared" si="246"/>
        <v>0</v>
      </c>
      <c r="AY52" s="50" t="str">
        <f t="shared" si="247"/>
        <v/>
      </c>
      <c r="AZ52" s="50" t="str">
        <f t="shared" si="248"/>
        <v/>
      </c>
      <c r="BA52" s="50">
        <f t="shared" si="249"/>
        <v>2</v>
      </c>
      <c r="BB52" s="50" t="str">
        <f t="shared" si="250"/>
        <v/>
      </c>
      <c r="BC52" s="50" t="str">
        <f t="shared" si="251"/>
        <v/>
      </c>
      <c r="BD52" s="50">
        <f t="shared" si="252"/>
        <v>1</v>
      </c>
      <c r="BE52" s="50" t="str">
        <f t="shared" si="253"/>
        <v/>
      </c>
      <c r="BF52" s="50" t="str">
        <f t="shared" si="254"/>
        <v/>
      </c>
      <c r="BG52" s="50" t="str">
        <f t="shared" si="255"/>
        <v/>
      </c>
      <c r="BH52" s="50" t="str">
        <f t="shared" si="256"/>
        <v/>
      </c>
      <c r="BI52" s="50">
        <f t="shared" si="257"/>
        <v>0</v>
      </c>
      <c r="BJ52" s="50" t="str">
        <f t="shared" si="258"/>
        <v/>
      </c>
      <c r="BK52" s="50">
        <f t="shared" si="259"/>
        <v>1</v>
      </c>
      <c r="BL52" s="50" t="str">
        <f t="shared" si="260"/>
        <v/>
      </c>
      <c r="BM52" s="50" t="str">
        <f t="shared" si="261"/>
        <v/>
      </c>
      <c r="BN52" s="50" t="str">
        <f t="shared" si="262"/>
        <v/>
      </c>
      <c r="BO52" s="50" t="str">
        <f t="shared" si="263"/>
        <v/>
      </c>
      <c r="BP52" s="51" t="str">
        <f t="shared" si="264"/>
        <v/>
      </c>
      <c r="BQ52" s="50">
        <f t="shared" si="265"/>
        <v>1</v>
      </c>
      <c r="BR52" s="50">
        <f t="shared" si="266"/>
        <v>2</v>
      </c>
      <c r="BS52" s="50" t="str">
        <f t="shared" si="267"/>
        <v/>
      </c>
      <c r="BT52" s="50">
        <f t="shared" si="268"/>
        <v>1</v>
      </c>
      <c r="BU52" s="50" t="str">
        <f t="shared" si="269"/>
        <v/>
      </c>
      <c r="BV52" s="50" t="str">
        <f t="shared" si="270"/>
        <v/>
      </c>
      <c r="BW52" s="50">
        <f t="shared" si="271"/>
        <v>2</v>
      </c>
      <c r="BX52" s="50" t="str">
        <f t="shared" si="272"/>
        <v/>
      </c>
      <c r="BY52" s="50">
        <f t="shared" si="273"/>
        <v>1</v>
      </c>
      <c r="BZ52" s="50">
        <f t="shared" si="274"/>
        <v>1</v>
      </c>
      <c r="CA52" s="50" t="str">
        <f t="shared" si="275"/>
        <v/>
      </c>
      <c r="CB52" s="50">
        <f t="shared" si="276"/>
        <v>2</v>
      </c>
      <c r="CC52" s="50" t="str">
        <f t="shared" si="277"/>
        <v/>
      </c>
      <c r="CD52" s="50" t="str">
        <f t="shared" si="278"/>
        <v/>
      </c>
      <c r="CE52" s="50">
        <f t="shared" si="279"/>
        <v>1</v>
      </c>
      <c r="CF52" s="50">
        <f t="shared" si="280"/>
        <v>0</v>
      </c>
      <c r="CG52" s="50">
        <f t="shared" si="281"/>
        <v>0</v>
      </c>
      <c r="CH52" s="50" t="str">
        <f t="shared" si="282"/>
        <v/>
      </c>
      <c r="CI52" s="61" t="str">
        <f t="shared" si="283"/>
        <v/>
      </c>
      <c r="CJ52" s="50" t="str">
        <f t="shared" si="284"/>
        <v/>
      </c>
      <c r="CK52" s="50" t="str">
        <f t="shared" si="285"/>
        <v/>
      </c>
      <c r="CL52" s="50" t="str">
        <f t="shared" si="286"/>
        <v/>
      </c>
      <c r="CM52" s="50">
        <f t="shared" si="287"/>
        <v>2</v>
      </c>
      <c r="CN52" s="50" t="str">
        <f t="shared" si="288"/>
        <v/>
      </c>
      <c r="CO52" s="50" t="str">
        <f t="shared" si="289"/>
        <v/>
      </c>
      <c r="CP52" s="50">
        <f t="shared" si="290"/>
        <v>1</v>
      </c>
      <c r="CQ52" s="50" t="str">
        <f t="shared" si="291"/>
        <v/>
      </c>
      <c r="CR52" s="50" t="str">
        <f t="shared" si="292"/>
        <v/>
      </c>
      <c r="CS52" s="50" t="str">
        <f t="shared" si="293"/>
        <v/>
      </c>
      <c r="CT52" s="50" t="str">
        <f t="shared" si="294"/>
        <v/>
      </c>
      <c r="CU52" s="50" t="str">
        <f t="shared" si="295"/>
        <v/>
      </c>
      <c r="CV52" s="50">
        <f t="shared" si="296"/>
        <v>2</v>
      </c>
      <c r="CW52" s="50" t="str">
        <f t="shared" si="297"/>
        <v/>
      </c>
      <c r="CX52" s="50" t="str">
        <f t="shared" si="298"/>
        <v/>
      </c>
      <c r="CY52" s="50" t="str">
        <f t="shared" si="299"/>
        <v/>
      </c>
      <c r="CZ52" s="50">
        <f t="shared" si="300"/>
        <v>1</v>
      </c>
      <c r="DA52" s="68">
        <f t="shared" si="301"/>
        <v>4</v>
      </c>
      <c r="DB52" s="69">
        <f t="shared" si="302"/>
        <v>11</v>
      </c>
      <c r="DC52" s="70">
        <f t="shared" si="303"/>
        <v>6</v>
      </c>
      <c r="DD52" s="27"/>
    </row>
    <row r="53" spans="1:108" ht="24.95" customHeight="1">
      <c r="A53" s="14"/>
      <c r="B53" s="53" t="s">
        <v>29</v>
      </c>
      <c r="C53" s="190" t="s">
        <v>70</v>
      </c>
      <c r="D53" s="191"/>
      <c r="E53" s="56">
        <v>4</v>
      </c>
      <c r="F53" s="56">
        <v>5</v>
      </c>
      <c r="G53" s="56">
        <v>4</v>
      </c>
      <c r="H53" s="56">
        <v>5</v>
      </c>
      <c r="I53" s="56">
        <v>6</v>
      </c>
      <c r="J53" s="56">
        <v>3</v>
      </c>
      <c r="K53" s="56">
        <v>6</v>
      </c>
      <c r="L53" s="56">
        <v>5</v>
      </c>
      <c r="M53" s="56">
        <v>6</v>
      </c>
      <c r="N53" s="57">
        <f t="shared" si="220"/>
        <v>44</v>
      </c>
      <c r="O53" s="56">
        <v>5</v>
      </c>
      <c r="P53" s="56">
        <v>4</v>
      </c>
      <c r="Q53" s="56">
        <v>4</v>
      </c>
      <c r="R53" s="56">
        <v>4</v>
      </c>
      <c r="S53" s="56">
        <v>6</v>
      </c>
      <c r="T53" s="56">
        <v>5</v>
      </c>
      <c r="U53" s="56">
        <v>6</v>
      </c>
      <c r="V53" s="56">
        <v>4</v>
      </c>
      <c r="W53" s="56">
        <v>5</v>
      </c>
      <c r="X53" s="57">
        <f t="shared" si="221"/>
        <v>43</v>
      </c>
      <c r="Y53" s="57">
        <f t="shared" si="222"/>
        <v>87</v>
      </c>
      <c r="Z53" s="164"/>
      <c r="AA53" s="7">
        <f t="shared" si="223"/>
        <v>0</v>
      </c>
      <c r="AB53" s="7">
        <f t="shared" si="224"/>
        <v>1</v>
      </c>
      <c r="AC53" s="7">
        <f t="shared" si="225"/>
        <v>1</v>
      </c>
      <c r="AD53" s="7">
        <f t="shared" si="226"/>
        <v>1</v>
      </c>
      <c r="AE53" s="7">
        <f t="shared" si="227"/>
        <v>1</v>
      </c>
      <c r="AF53" s="7">
        <f t="shared" si="228"/>
        <v>0</v>
      </c>
      <c r="AG53" s="7">
        <f t="shared" si="229"/>
        <v>2</v>
      </c>
      <c r="AH53" s="7">
        <f t="shared" si="230"/>
        <v>0</v>
      </c>
      <c r="AI53" s="7">
        <f t="shared" si="231"/>
        <v>2</v>
      </c>
      <c r="AJ53" s="7">
        <f t="shared" si="232"/>
        <v>1</v>
      </c>
      <c r="AK53" s="7">
        <f t="shared" si="233"/>
        <v>1</v>
      </c>
      <c r="AL53" s="7">
        <f t="shared" si="234"/>
        <v>0</v>
      </c>
      <c r="AM53" s="7">
        <f t="shared" si="235"/>
        <v>1</v>
      </c>
      <c r="AN53" s="7">
        <f t="shared" si="236"/>
        <v>1</v>
      </c>
      <c r="AO53" s="7">
        <f t="shared" si="237"/>
        <v>1</v>
      </c>
      <c r="AP53" s="7">
        <f t="shared" si="238"/>
        <v>2</v>
      </c>
      <c r="AQ53" s="7">
        <f t="shared" si="239"/>
        <v>0</v>
      </c>
      <c r="AR53" s="7">
        <f t="shared" si="240"/>
        <v>0</v>
      </c>
      <c r="AS53" s="65">
        <f t="shared" si="241"/>
        <v>0</v>
      </c>
      <c r="AT53" s="66">
        <f t="shared" si="242"/>
        <v>0</v>
      </c>
      <c r="AU53" s="66">
        <f t="shared" si="243"/>
        <v>6</v>
      </c>
      <c r="AV53" s="66">
        <f t="shared" si="244"/>
        <v>9</v>
      </c>
      <c r="AW53" s="66">
        <f t="shared" si="245"/>
        <v>3</v>
      </c>
      <c r="AX53" s="67">
        <f t="shared" si="246"/>
        <v>0</v>
      </c>
      <c r="AY53" s="50" t="str">
        <f t="shared" si="247"/>
        <v/>
      </c>
      <c r="AZ53" s="50" t="str">
        <f t="shared" si="248"/>
        <v/>
      </c>
      <c r="BA53" s="50">
        <f t="shared" si="249"/>
        <v>1</v>
      </c>
      <c r="BB53" s="50" t="str">
        <f t="shared" si="250"/>
        <v/>
      </c>
      <c r="BC53" s="50" t="str">
        <f t="shared" si="251"/>
        <v/>
      </c>
      <c r="BD53" s="50">
        <f t="shared" si="252"/>
        <v>0</v>
      </c>
      <c r="BE53" s="50" t="str">
        <f t="shared" si="253"/>
        <v/>
      </c>
      <c r="BF53" s="50" t="str">
        <f t="shared" si="254"/>
        <v/>
      </c>
      <c r="BG53" s="50" t="str">
        <f t="shared" si="255"/>
        <v/>
      </c>
      <c r="BH53" s="50" t="str">
        <f t="shared" si="256"/>
        <v/>
      </c>
      <c r="BI53" s="50">
        <f t="shared" si="257"/>
        <v>1</v>
      </c>
      <c r="BJ53" s="50" t="str">
        <f t="shared" si="258"/>
        <v/>
      </c>
      <c r="BK53" s="50">
        <f t="shared" si="259"/>
        <v>1</v>
      </c>
      <c r="BL53" s="50" t="str">
        <f t="shared" si="260"/>
        <v/>
      </c>
      <c r="BM53" s="50" t="str">
        <f t="shared" si="261"/>
        <v/>
      </c>
      <c r="BN53" s="50" t="str">
        <f t="shared" si="262"/>
        <v/>
      </c>
      <c r="BO53" s="50" t="str">
        <f t="shared" si="263"/>
        <v/>
      </c>
      <c r="BP53" s="51" t="str">
        <f t="shared" si="264"/>
        <v/>
      </c>
      <c r="BQ53" s="50">
        <f t="shared" si="265"/>
        <v>0</v>
      </c>
      <c r="BR53" s="50">
        <f t="shared" si="266"/>
        <v>1</v>
      </c>
      <c r="BS53" s="50" t="str">
        <f t="shared" si="267"/>
        <v/>
      </c>
      <c r="BT53" s="50">
        <f t="shared" si="268"/>
        <v>1</v>
      </c>
      <c r="BU53" s="50" t="str">
        <f t="shared" si="269"/>
        <v/>
      </c>
      <c r="BV53" s="50" t="str">
        <f t="shared" si="270"/>
        <v/>
      </c>
      <c r="BW53" s="50">
        <f t="shared" si="271"/>
        <v>2</v>
      </c>
      <c r="BX53" s="50" t="str">
        <f t="shared" si="272"/>
        <v/>
      </c>
      <c r="BY53" s="50">
        <f t="shared" si="273"/>
        <v>2</v>
      </c>
      <c r="BZ53" s="50">
        <f t="shared" si="274"/>
        <v>1</v>
      </c>
      <c r="CA53" s="50" t="str">
        <f t="shared" si="275"/>
        <v/>
      </c>
      <c r="CB53" s="50">
        <f t="shared" si="276"/>
        <v>0</v>
      </c>
      <c r="CC53" s="50" t="str">
        <f t="shared" si="277"/>
        <v/>
      </c>
      <c r="CD53" s="50" t="str">
        <f t="shared" si="278"/>
        <v/>
      </c>
      <c r="CE53" s="50">
        <f t="shared" si="279"/>
        <v>1</v>
      </c>
      <c r="CF53" s="50">
        <f t="shared" si="280"/>
        <v>2</v>
      </c>
      <c r="CG53" s="50">
        <f t="shared" si="281"/>
        <v>0</v>
      </c>
      <c r="CH53" s="50" t="str">
        <f t="shared" si="282"/>
        <v/>
      </c>
      <c r="CI53" s="61" t="str">
        <f t="shared" si="283"/>
        <v/>
      </c>
      <c r="CJ53" s="50" t="str">
        <f t="shared" si="284"/>
        <v/>
      </c>
      <c r="CK53" s="50" t="str">
        <f t="shared" si="285"/>
        <v/>
      </c>
      <c r="CL53" s="50" t="str">
        <f t="shared" si="286"/>
        <v/>
      </c>
      <c r="CM53" s="50">
        <f t="shared" si="287"/>
        <v>1</v>
      </c>
      <c r="CN53" s="50" t="str">
        <f t="shared" si="288"/>
        <v/>
      </c>
      <c r="CO53" s="50" t="str">
        <f t="shared" si="289"/>
        <v/>
      </c>
      <c r="CP53" s="50">
        <f t="shared" si="290"/>
        <v>0</v>
      </c>
      <c r="CQ53" s="50" t="str">
        <f t="shared" si="291"/>
        <v/>
      </c>
      <c r="CR53" s="50" t="str">
        <f t="shared" si="292"/>
        <v/>
      </c>
      <c r="CS53" s="50" t="str">
        <f t="shared" si="293"/>
        <v/>
      </c>
      <c r="CT53" s="50" t="str">
        <f t="shared" si="294"/>
        <v/>
      </c>
      <c r="CU53" s="50" t="str">
        <f t="shared" si="295"/>
        <v/>
      </c>
      <c r="CV53" s="50">
        <f t="shared" si="296"/>
        <v>1</v>
      </c>
      <c r="CW53" s="50" t="str">
        <f t="shared" si="297"/>
        <v/>
      </c>
      <c r="CX53" s="50" t="str">
        <f t="shared" si="298"/>
        <v/>
      </c>
      <c r="CY53" s="50" t="str">
        <f t="shared" si="299"/>
        <v/>
      </c>
      <c r="CZ53" s="50">
        <f t="shared" si="300"/>
        <v>0</v>
      </c>
      <c r="DA53" s="68">
        <f t="shared" si="301"/>
        <v>3</v>
      </c>
      <c r="DB53" s="69">
        <f t="shared" si="302"/>
        <v>10</v>
      </c>
      <c r="DC53" s="70">
        <f t="shared" si="303"/>
        <v>2</v>
      </c>
      <c r="DD53" s="27"/>
    </row>
    <row r="54" spans="1:108" s="82" customFormat="1" ht="24.95" customHeight="1" thickBot="1">
      <c r="A54" s="71"/>
      <c r="B54" s="72" t="s">
        <v>30</v>
      </c>
      <c r="C54" s="190" t="s">
        <v>71</v>
      </c>
      <c r="D54" s="191"/>
      <c r="E54" s="56">
        <v>4</v>
      </c>
      <c r="F54" s="56">
        <v>4</v>
      </c>
      <c r="G54" s="56">
        <v>3</v>
      </c>
      <c r="H54" s="56">
        <v>4</v>
      </c>
      <c r="I54" s="56">
        <v>5</v>
      </c>
      <c r="J54" s="56">
        <v>3</v>
      </c>
      <c r="K54" s="56">
        <v>5</v>
      </c>
      <c r="L54" s="56">
        <v>5</v>
      </c>
      <c r="M54" s="56">
        <v>5</v>
      </c>
      <c r="N54" s="57">
        <f t="shared" si="220"/>
        <v>38</v>
      </c>
      <c r="O54" s="56">
        <v>4</v>
      </c>
      <c r="P54" s="56">
        <v>4</v>
      </c>
      <c r="Q54" s="56">
        <v>4</v>
      </c>
      <c r="R54" s="56">
        <v>3</v>
      </c>
      <c r="S54" s="56">
        <v>5</v>
      </c>
      <c r="T54" s="56">
        <v>4</v>
      </c>
      <c r="U54" s="56">
        <v>5</v>
      </c>
      <c r="V54" s="56">
        <v>4</v>
      </c>
      <c r="W54" s="56">
        <v>5</v>
      </c>
      <c r="X54" s="73">
        <f t="shared" si="221"/>
        <v>38</v>
      </c>
      <c r="Y54" s="73">
        <f t="shared" si="222"/>
        <v>76</v>
      </c>
      <c r="Z54" s="166"/>
      <c r="AA54" s="7">
        <f t="shared" si="223"/>
        <v>0</v>
      </c>
      <c r="AB54" s="7">
        <f t="shared" si="224"/>
        <v>0</v>
      </c>
      <c r="AC54" s="7">
        <f t="shared" si="225"/>
        <v>0</v>
      </c>
      <c r="AD54" s="7">
        <f t="shared" si="226"/>
        <v>0</v>
      </c>
      <c r="AE54" s="7">
        <f t="shared" si="227"/>
        <v>0</v>
      </c>
      <c r="AF54" s="7">
        <f t="shared" si="228"/>
        <v>0</v>
      </c>
      <c r="AG54" s="7">
        <f t="shared" si="229"/>
        <v>1</v>
      </c>
      <c r="AH54" s="7">
        <f t="shared" si="230"/>
        <v>0</v>
      </c>
      <c r="AI54" s="7">
        <f t="shared" si="231"/>
        <v>1</v>
      </c>
      <c r="AJ54" s="7">
        <f t="shared" si="232"/>
        <v>0</v>
      </c>
      <c r="AK54" s="7">
        <f t="shared" si="233"/>
        <v>1</v>
      </c>
      <c r="AL54" s="7">
        <f t="shared" si="234"/>
        <v>0</v>
      </c>
      <c r="AM54" s="7">
        <f t="shared" si="235"/>
        <v>0</v>
      </c>
      <c r="AN54" s="7">
        <f t="shared" si="236"/>
        <v>0</v>
      </c>
      <c r="AO54" s="7">
        <f t="shared" si="237"/>
        <v>0</v>
      </c>
      <c r="AP54" s="7">
        <f t="shared" si="238"/>
        <v>1</v>
      </c>
      <c r="AQ54" s="7">
        <f t="shared" si="239"/>
        <v>0</v>
      </c>
      <c r="AR54" s="7">
        <f t="shared" si="240"/>
        <v>0</v>
      </c>
      <c r="AS54" s="75">
        <f t="shared" si="241"/>
        <v>0</v>
      </c>
      <c r="AT54" s="76">
        <f t="shared" si="242"/>
        <v>0</v>
      </c>
      <c r="AU54" s="76">
        <f t="shared" si="243"/>
        <v>14</v>
      </c>
      <c r="AV54" s="76">
        <f t="shared" si="244"/>
        <v>4</v>
      </c>
      <c r="AW54" s="76">
        <f t="shared" si="245"/>
        <v>0</v>
      </c>
      <c r="AX54" s="77">
        <f t="shared" si="246"/>
        <v>0</v>
      </c>
      <c r="AY54" s="50" t="str">
        <f t="shared" si="247"/>
        <v/>
      </c>
      <c r="AZ54" s="50" t="str">
        <f t="shared" si="248"/>
        <v/>
      </c>
      <c r="BA54" s="50">
        <f t="shared" si="249"/>
        <v>0</v>
      </c>
      <c r="BB54" s="50" t="str">
        <f t="shared" si="250"/>
        <v/>
      </c>
      <c r="BC54" s="50" t="str">
        <f t="shared" si="251"/>
        <v/>
      </c>
      <c r="BD54" s="50">
        <f t="shared" si="252"/>
        <v>0</v>
      </c>
      <c r="BE54" s="50" t="str">
        <f t="shared" si="253"/>
        <v/>
      </c>
      <c r="BF54" s="50" t="str">
        <f t="shared" si="254"/>
        <v/>
      </c>
      <c r="BG54" s="50" t="str">
        <f t="shared" si="255"/>
        <v/>
      </c>
      <c r="BH54" s="50" t="str">
        <f t="shared" si="256"/>
        <v/>
      </c>
      <c r="BI54" s="50">
        <f t="shared" si="257"/>
        <v>1</v>
      </c>
      <c r="BJ54" s="50" t="str">
        <f t="shared" si="258"/>
        <v/>
      </c>
      <c r="BK54" s="50">
        <f t="shared" si="259"/>
        <v>0</v>
      </c>
      <c r="BL54" s="50" t="str">
        <f t="shared" si="260"/>
        <v/>
      </c>
      <c r="BM54" s="50" t="str">
        <f t="shared" si="261"/>
        <v/>
      </c>
      <c r="BN54" s="50" t="str">
        <f t="shared" si="262"/>
        <v/>
      </c>
      <c r="BO54" s="50" t="str">
        <f t="shared" si="263"/>
        <v/>
      </c>
      <c r="BP54" s="51" t="str">
        <f t="shared" si="264"/>
        <v/>
      </c>
      <c r="BQ54" s="50">
        <f t="shared" si="265"/>
        <v>0</v>
      </c>
      <c r="BR54" s="50">
        <f t="shared" si="266"/>
        <v>0</v>
      </c>
      <c r="BS54" s="50" t="str">
        <f t="shared" si="267"/>
        <v/>
      </c>
      <c r="BT54" s="50">
        <f t="shared" si="268"/>
        <v>0</v>
      </c>
      <c r="BU54" s="50" t="str">
        <f t="shared" si="269"/>
        <v/>
      </c>
      <c r="BV54" s="50" t="str">
        <f t="shared" si="270"/>
        <v/>
      </c>
      <c r="BW54" s="50">
        <f t="shared" si="271"/>
        <v>1</v>
      </c>
      <c r="BX54" s="50" t="str">
        <f t="shared" si="272"/>
        <v/>
      </c>
      <c r="BY54" s="50">
        <f t="shared" si="273"/>
        <v>1</v>
      </c>
      <c r="BZ54" s="50">
        <f t="shared" si="274"/>
        <v>0</v>
      </c>
      <c r="CA54" s="50" t="str">
        <f t="shared" si="275"/>
        <v/>
      </c>
      <c r="CB54" s="50">
        <f t="shared" si="276"/>
        <v>0</v>
      </c>
      <c r="CC54" s="50" t="str">
        <f t="shared" si="277"/>
        <v/>
      </c>
      <c r="CD54" s="50" t="str">
        <f t="shared" si="278"/>
        <v/>
      </c>
      <c r="CE54" s="50">
        <f t="shared" si="279"/>
        <v>0</v>
      </c>
      <c r="CF54" s="50">
        <f t="shared" si="280"/>
        <v>1</v>
      </c>
      <c r="CG54" s="50">
        <f t="shared" si="281"/>
        <v>0</v>
      </c>
      <c r="CH54" s="50" t="str">
        <f t="shared" si="282"/>
        <v/>
      </c>
      <c r="CI54" s="61" t="str">
        <f t="shared" si="283"/>
        <v/>
      </c>
      <c r="CJ54" s="50" t="str">
        <f t="shared" si="284"/>
        <v/>
      </c>
      <c r="CK54" s="50" t="str">
        <f t="shared" si="285"/>
        <v/>
      </c>
      <c r="CL54" s="50" t="str">
        <f t="shared" si="286"/>
        <v/>
      </c>
      <c r="CM54" s="50">
        <f t="shared" si="287"/>
        <v>0</v>
      </c>
      <c r="CN54" s="50" t="str">
        <f t="shared" si="288"/>
        <v/>
      </c>
      <c r="CO54" s="50" t="str">
        <f t="shared" si="289"/>
        <v/>
      </c>
      <c r="CP54" s="50">
        <f t="shared" si="290"/>
        <v>0</v>
      </c>
      <c r="CQ54" s="50" t="str">
        <f t="shared" si="291"/>
        <v/>
      </c>
      <c r="CR54" s="50" t="str">
        <f t="shared" si="292"/>
        <v/>
      </c>
      <c r="CS54" s="50" t="str">
        <f t="shared" si="293"/>
        <v/>
      </c>
      <c r="CT54" s="50" t="str">
        <f t="shared" si="294"/>
        <v/>
      </c>
      <c r="CU54" s="50" t="str">
        <f t="shared" si="295"/>
        <v/>
      </c>
      <c r="CV54" s="50">
        <f t="shared" si="296"/>
        <v>0</v>
      </c>
      <c r="CW54" s="50" t="str">
        <f t="shared" si="297"/>
        <v/>
      </c>
      <c r="CX54" s="50" t="str">
        <f t="shared" si="298"/>
        <v/>
      </c>
      <c r="CY54" s="50" t="str">
        <f t="shared" si="299"/>
        <v/>
      </c>
      <c r="CZ54" s="50">
        <f t="shared" si="300"/>
        <v>0</v>
      </c>
      <c r="DA54" s="78">
        <f t="shared" si="301"/>
        <v>1</v>
      </c>
      <c r="DB54" s="79">
        <f t="shared" si="302"/>
        <v>3</v>
      </c>
      <c r="DC54" s="80">
        <f t="shared" si="303"/>
        <v>0</v>
      </c>
      <c r="DD54" s="81"/>
    </row>
    <row r="55" spans="1:108" ht="12.75" customHeight="1">
      <c r="A55" s="14"/>
      <c r="B55" s="83"/>
      <c r="C55" s="83"/>
      <c r="D55" s="83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5"/>
      <c r="Q55" s="85"/>
      <c r="R55" s="85"/>
      <c r="S55" s="85"/>
      <c r="T55" s="85"/>
      <c r="U55" s="85"/>
      <c r="V55" s="85"/>
      <c r="W55" s="85"/>
      <c r="X55" s="192">
        <f t="shared" ref="X55" si="304">SUM(Y51:Y54)</f>
        <v>347</v>
      </c>
      <c r="Y55" s="193"/>
      <c r="Z55" s="164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198">
        <f t="shared" ref="AS55:AX55" si="305">SUM(AS51:AS54)</f>
        <v>0</v>
      </c>
      <c r="AT55" s="200">
        <f t="shared" si="305"/>
        <v>1</v>
      </c>
      <c r="AU55" s="200">
        <f t="shared" si="305"/>
        <v>28</v>
      </c>
      <c r="AV55" s="200">
        <f t="shared" si="305"/>
        <v>30</v>
      </c>
      <c r="AW55" s="200">
        <f t="shared" si="305"/>
        <v>11</v>
      </c>
      <c r="AX55" s="204">
        <f t="shared" si="305"/>
        <v>2</v>
      </c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1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61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206">
        <f t="shared" ref="DA55:DC55" si="306">SUM(DA51:DA54)</f>
        <v>9</v>
      </c>
      <c r="DB55" s="186">
        <f t="shared" si="306"/>
        <v>33</v>
      </c>
      <c r="DC55" s="188">
        <f t="shared" si="306"/>
        <v>17</v>
      </c>
      <c r="DD55" s="27"/>
    </row>
    <row r="56" spans="1:108" ht="12.75" customHeight="1" thickBot="1">
      <c r="A56" s="14"/>
      <c r="B56" s="83"/>
      <c r="C56" s="83"/>
      <c r="D56" s="83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5"/>
      <c r="Q56" s="85"/>
      <c r="R56" s="85"/>
      <c r="S56" s="85"/>
      <c r="T56" s="85"/>
      <c r="U56" s="85"/>
      <c r="V56" s="85"/>
      <c r="W56" s="85"/>
      <c r="X56" s="194"/>
      <c r="Y56" s="195"/>
      <c r="Z56" s="164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199"/>
      <c r="AT56" s="201"/>
      <c r="AU56" s="201"/>
      <c r="AV56" s="201"/>
      <c r="AW56" s="201"/>
      <c r="AX56" s="205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1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61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207"/>
      <c r="DB56" s="187"/>
      <c r="DC56" s="189"/>
      <c r="DD56" s="27"/>
    </row>
    <row r="57" spans="1:108" ht="13.5" customHeight="1" thickBot="1">
      <c r="A57" s="14"/>
      <c r="B57" s="83"/>
      <c r="C57" s="83"/>
      <c r="D57" s="83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5"/>
      <c r="Q57" s="85"/>
      <c r="R57" s="85"/>
      <c r="S57" s="85"/>
      <c r="T57" s="85"/>
      <c r="U57" s="85"/>
      <c r="V57" s="85"/>
      <c r="W57" s="85"/>
      <c r="X57" s="196"/>
      <c r="Y57" s="197"/>
      <c r="Z57" s="164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22"/>
      <c r="AT57" s="23"/>
      <c r="AU57" s="23"/>
      <c r="AV57" s="23"/>
      <c r="AW57" s="23"/>
      <c r="AX57" s="23"/>
      <c r="AY57" s="24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6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4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6"/>
      <c r="DA57" s="23"/>
      <c r="DB57" s="23"/>
      <c r="DC57" s="23"/>
      <c r="DD57" s="27"/>
    </row>
    <row r="58" spans="1:108">
      <c r="A58" s="28"/>
      <c r="B58" s="86"/>
      <c r="C58" s="153" t="str">
        <f>C49</f>
        <v>MENOMONEE FALLS</v>
      </c>
      <c r="D58" s="153" t="str">
        <f>C49</f>
        <v>MENOMONEE FALLS</v>
      </c>
      <c r="E58" s="152">
        <f t="shared" ref="E58:M58" si="307">SUM(E51:E54)</f>
        <v>17</v>
      </c>
      <c r="F58" s="152">
        <f t="shared" si="307"/>
        <v>21</v>
      </c>
      <c r="G58" s="152">
        <f t="shared" si="307"/>
        <v>15</v>
      </c>
      <c r="H58" s="152">
        <f t="shared" si="307"/>
        <v>19</v>
      </c>
      <c r="I58" s="152">
        <f t="shared" si="307"/>
        <v>24</v>
      </c>
      <c r="J58" s="152">
        <f t="shared" si="307"/>
        <v>12</v>
      </c>
      <c r="K58" s="152">
        <f t="shared" si="307"/>
        <v>23</v>
      </c>
      <c r="L58" s="152">
        <f t="shared" si="307"/>
        <v>24</v>
      </c>
      <c r="M58" s="152">
        <f t="shared" si="307"/>
        <v>21</v>
      </c>
      <c r="N58" s="152">
        <f>SUM(N51:N54)</f>
        <v>176</v>
      </c>
      <c r="O58" s="152">
        <f t="shared" ref="O58:Y58" si="308">SUM(O51:O54)</f>
        <v>19</v>
      </c>
      <c r="P58" s="152">
        <f t="shared" si="308"/>
        <v>15</v>
      </c>
      <c r="Q58" s="152">
        <f t="shared" si="308"/>
        <v>18</v>
      </c>
      <c r="R58" s="152">
        <f t="shared" si="308"/>
        <v>15</v>
      </c>
      <c r="S58" s="152">
        <f t="shared" si="308"/>
        <v>28</v>
      </c>
      <c r="T58" s="152">
        <f t="shared" si="308"/>
        <v>19</v>
      </c>
      <c r="U58" s="152">
        <f t="shared" si="308"/>
        <v>20</v>
      </c>
      <c r="V58" s="152">
        <f t="shared" si="308"/>
        <v>16</v>
      </c>
      <c r="W58" s="152">
        <f t="shared" si="308"/>
        <v>21</v>
      </c>
      <c r="X58" s="152">
        <f t="shared" si="308"/>
        <v>171</v>
      </c>
      <c r="Y58" s="152">
        <f t="shared" si="308"/>
        <v>347</v>
      </c>
      <c r="Z58" s="16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22"/>
      <c r="AT58" s="23"/>
      <c r="AU58" s="23"/>
      <c r="AV58" s="23"/>
      <c r="AW58" s="23"/>
      <c r="AX58" s="23"/>
      <c r="AY58" s="24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6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4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6"/>
      <c r="DA58" s="23"/>
      <c r="DB58" s="23"/>
      <c r="DC58" s="23"/>
      <c r="DD58" s="27"/>
    </row>
    <row r="59" spans="1:108">
      <c r="A59" s="14"/>
      <c r="B59" s="35"/>
      <c r="C59" s="36"/>
      <c r="D59" s="37" t="s">
        <v>7</v>
      </c>
      <c r="E59" s="42">
        <f t="shared" ref="E59:T59" si="309">E$4</f>
        <v>4</v>
      </c>
      <c r="F59" s="42">
        <f t="shared" si="309"/>
        <v>4</v>
      </c>
      <c r="G59" s="42">
        <f t="shared" si="309"/>
        <v>3</v>
      </c>
      <c r="H59" s="42">
        <f t="shared" si="309"/>
        <v>4</v>
      </c>
      <c r="I59" s="42">
        <f t="shared" si="309"/>
        <v>5</v>
      </c>
      <c r="J59" s="42">
        <f t="shared" si="309"/>
        <v>3</v>
      </c>
      <c r="K59" s="42">
        <f t="shared" si="309"/>
        <v>4</v>
      </c>
      <c r="L59" s="42">
        <f t="shared" si="309"/>
        <v>5</v>
      </c>
      <c r="M59" s="42">
        <f t="shared" si="309"/>
        <v>4</v>
      </c>
      <c r="N59" s="42">
        <f t="shared" si="309"/>
        <v>36</v>
      </c>
      <c r="O59" s="42">
        <f t="shared" si="309"/>
        <v>4</v>
      </c>
      <c r="P59" s="42">
        <f t="shared" si="309"/>
        <v>3</v>
      </c>
      <c r="Q59" s="42">
        <f t="shared" si="309"/>
        <v>4</v>
      </c>
      <c r="R59" s="42">
        <f t="shared" si="309"/>
        <v>3</v>
      </c>
      <c r="S59" s="42">
        <f t="shared" si="309"/>
        <v>5</v>
      </c>
      <c r="T59" s="42">
        <f t="shared" si="309"/>
        <v>4</v>
      </c>
      <c r="U59" s="42">
        <f t="shared" ref="U59:Y59" si="310">U$4</f>
        <v>4</v>
      </c>
      <c r="V59" s="42">
        <f t="shared" si="310"/>
        <v>4</v>
      </c>
      <c r="W59" s="42">
        <f t="shared" si="310"/>
        <v>5</v>
      </c>
      <c r="X59" s="42">
        <f t="shared" si="310"/>
        <v>36</v>
      </c>
      <c r="Y59" s="42">
        <f t="shared" si="310"/>
        <v>72</v>
      </c>
      <c r="Z59" s="164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22"/>
      <c r="AT59" s="23"/>
      <c r="AU59" s="23"/>
      <c r="AV59" s="23"/>
      <c r="AW59" s="23"/>
      <c r="AX59" s="23"/>
      <c r="AY59" s="24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6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4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6"/>
      <c r="DA59" s="23"/>
      <c r="DB59" s="23"/>
      <c r="DC59" s="23"/>
      <c r="DD59" s="27"/>
    </row>
    <row r="60" spans="1:108" ht="19.5" thickBot="1">
      <c r="A60" s="14"/>
      <c r="B60" s="39" t="s">
        <v>8</v>
      </c>
      <c r="C60" s="40" t="s">
        <v>36</v>
      </c>
      <c r="D60" s="41" t="s">
        <v>9</v>
      </c>
      <c r="E60" s="42">
        <f t="shared" ref="E60:T60" si="311">E$5</f>
        <v>365</v>
      </c>
      <c r="F60" s="42">
        <f t="shared" si="311"/>
        <v>358</v>
      </c>
      <c r="G60" s="42">
        <f t="shared" si="311"/>
        <v>138</v>
      </c>
      <c r="H60" s="42">
        <f t="shared" si="311"/>
        <v>440</v>
      </c>
      <c r="I60" s="42">
        <f t="shared" si="311"/>
        <v>517</v>
      </c>
      <c r="J60" s="42">
        <f t="shared" si="311"/>
        <v>149</v>
      </c>
      <c r="K60" s="42">
        <f t="shared" si="311"/>
        <v>360</v>
      </c>
      <c r="L60" s="42">
        <f t="shared" si="311"/>
        <v>542</v>
      </c>
      <c r="M60" s="42">
        <f t="shared" si="311"/>
        <v>385</v>
      </c>
      <c r="N60" s="42">
        <f t="shared" si="311"/>
        <v>3254</v>
      </c>
      <c r="O60" s="42">
        <f t="shared" si="311"/>
        <v>385</v>
      </c>
      <c r="P60" s="42">
        <f t="shared" si="311"/>
        <v>177</v>
      </c>
      <c r="Q60" s="42">
        <f t="shared" si="311"/>
        <v>380</v>
      </c>
      <c r="R60" s="42">
        <f t="shared" si="311"/>
        <v>152</v>
      </c>
      <c r="S60" s="42">
        <f t="shared" si="311"/>
        <v>520</v>
      </c>
      <c r="T60" s="42">
        <f t="shared" si="311"/>
        <v>459</v>
      </c>
      <c r="U60" s="42">
        <f t="shared" ref="U60:Y60" si="312">U$5</f>
        <v>436</v>
      </c>
      <c r="V60" s="42">
        <f t="shared" si="312"/>
        <v>362</v>
      </c>
      <c r="W60" s="42">
        <f t="shared" si="312"/>
        <v>540</v>
      </c>
      <c r="X60" s="42">
        <f t="shared" si="312"/>
        <v>3411</v>
      </c>
      <c r="Y60" s="42">
        <f t="shared" si="312"/>
        <v>6665</v>
      </c>
      <c r="Z60" s="165">
        <f t="shared" ref="Z60" si="313">X66</f>
        <v>344</v>
      </c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22"/>
      <c r="AT60" s="23"/>
      <c r="AU60" s="23"/>
      <c r="AV60" s="23"/>
      <c r="AW60" s="23"/>
      <c r="AX60" s="23"/>
      <c r="AY60" s="24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6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4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6"/>
      <c r="DA60" s="23"/>
      <c r="DB60" s="23"/>
      <c r="DC60" s="23"/>
      <c r="DD60" s="27"/>
    </row>
    <row r="61" spans="1:108" ht="24.95" customHeight="1" thickBot="1">
      <c r="A61" s="14"/>
      <c r="B61" s="43" t="s">
        <v>14</v>
      </c>
      <c r="C61" s="202" t="s">
        <v>15</v>
      </c>
      <c r="D61" s="203"/>
      <c r="E61" s="43">
        <v>1</v>
      </c>
      <c r="F61" s="43">
        <v>2</v>
      </c>
      <c r="G61" s="43">
        <v>3</v>
      </c>
      <c r="H61" s="43">
        <v>4</v>
      </c>
      <c r="I61" s="43">
        <v>5</v>
      </c>
      <c r="J61" s="43">
        <v>6</v>
      </c>
      <c r="K61" s="43">
        <v>7</v>
      </c>
      <c r="L61" s="43">
        <v>8</v>
      </c>
      <c r="M61" s="43">
        <v>9</v>
      </c>
      <c r="N61" s="44" t="s">
        <v>16</v>
      </c>
      <c r="O61" s="43">
        <v>10</v>
      </c>
      <c r="P61" s="43">
        <v>11</v>
      </c>
      <c r="Q61" s="43">
        <v>12</v>
      </c>
      <c r="R61" s="43">
        <v>13</v>
      </c>
      <c r="S61" s="43">
        <v>14</v>
      </c>
      <c r="T61" s="43">
        <v>15</v>
      </c>
      <c r="U61" s="43">
        <v>16</v>
      </c>
      <c r="V61" s="43">
        <v>17</v>
      </c>
      <c r="W61" s="43">
        <v>18</v>
      </c>
      <c r="X61" s="44" t="s">
        <v>17</v>
      </c>
      <c r="Y61" s="44" t="s">
        <v>18</v>
      </c>
      <c r="Z61" s="164"/>
      <c r="AA61" s="45" t="s">
        <v>4</v>
      </c>
      <c r="AB61" s="45" t="s">
        <v>4</v>
      </c>
      <c r="AC61" s="45" t="s">
        <v>4</v>
      </c>
      <c r="AD61" s="46" t="s">
        <v>4</v>
      </c>
      <c r="AE61" s="46" t="s">
        <v>4</v>
      </c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47" t="s">
        <v>19</v>
      </c>
      <c r="AT61" s="48" t="s">
        <v>20</v>
      </c>
      <c r="AU61" s="48" t="s">
        <v>7</v>
      </c>
      <c r="AV61" s="48" t="s">
        <v>21</v>
      </c>
      <c r="AW61" s="48" t="s">
        <v>22</v>
      </c>
      <c r="AX61" s="49" t="s">
        <v>23</v>
      </c>
      <c r="AY61" s="46" t="s">
        <v>4</v>
      </c>
      <c r="AZ61" s="46" t="s">
        <v>4</v>
      </c>
      <c r="BA61" s="46" t="s">
        <v>4</v>
      </c>
      <c r="BB61" s="46" t="s">
        <v>4</v>
      </c>
      <c r="BC61" s="46" t="s">
        <v>4</v>
      </c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1"/>
      <c r="BQ61" s="46" t="s">
        <v>4</v>
      </c>
      <c r="BR61" s="46" t="s">
        <v>4</v>
      </c>
      <c r="BS61" s="46" t="s">
        <v>4</v>
      </c>
      <c r="BT61" s="46" t="s">
        <v>4</v>
      </c>
      <c r="BU61" s="46" t="s">
        <v>4</v>
      </c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2" t="s">
        <v>4</v>
      </c>
      <c r="CJ61" s="46" t="s">
        <v>4</v>
      </c>
      <c r="CK61" s="46" t="s">
        <v>4</v>
      </c>
      <c r="CL61" s="46" t="s">
        <v>4</v>
      </c>
      <c r="CM61" s="46" t="s">
        <v>4</v>
      </c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47" t="s">
        <v>24</v>
      </c>
      <c r="DB61" s="48" t="s">
        <v>25</v>
      </c>
      <c r="DC61" s="49" t="s">
        <v>26</v>
      </c>
      <c r="DD61" s="27"/>
    </row>
    <row r="62" spans="1:108" ht="24.95" customHeight="1">
      <c r="A62" s="14"/>
      <c r="B62" s="53">
        <v>1</v>
      </c>
      <c r="C62" s="190" t="s">
        <v>72</v>
      </c>
      <c r="D62" s="191"/>
      <c r="E62" s="56">
        <v>5</v>
      </c>
      <c r="F62" s="56">
        <v>5</v>
      </c>
      <c r="G62" s="56">
        <v>3</v>
      </c>
      <c r="H62" s="56">
        <v>5</v>
      </c>
      <c r="I62" s="56">
        <v>5</v>
      </c>
      <c r="J62" s="56">
        <v>4</v>
      </c>
      <c r="K62" s="56">
        <v>6</v>
      </c>
      <c r="L62" s="56">
        <v>5</v>
      </c>
      <c r="M62" s="56">
        <v>5</v>
      </c>
      <c r="N62" s="57">
        <f t="shared" ref="N62:N65" si="314">SUM(E62:M62)</f>
        <v>43</v>
      </c>
      <c r="O62" s="56">
        <v>3</v>
      </c>
      <c r="P62" s="56">
        <v>3</v>
      </c>
      <c r="Q62" s="56">
        <v>5</v>
      </c>
      <c r="R62" s="56">
        <v>3</v>
      </c>
      <c r="S62" s="56">
        <v>6</v>
      </c>
      <c r="T62" s="56">
        <v>5</v>
      </c>
      <c r="U62" s="56">
        <v>4</v>
      </c>
      <c r="V62" s="56">
        <v>5</v>
      </c>
      <c r="W62" s="56">
        <v>5</v>
      </c>
      <c r="X62" s="57">
        <f t="shared" ref="X62:X65" si="315">SUM(O62:W62)</f>
        <v>39</v>
      </c>
      <c r="Y62" s="57">
        <f t="shared" ref="Y62:Y65" si="316">N62+X62</f>
        <v>82</v>
      </c>
      <c r="Z62" s="164"/>
      <c r="AA62" s="7">
        <f t="shared" ref="AA62:AA65" si="317">IF(E62="","",E62-E$4)</f>
        <v>1</v>
      </c>
      <c r="AB62" s="7">
        <f t="shared" ref="AB62:AB65" si="318">IF(F62="","",F62-F$4)</f>
        <v>1</v>
      </c>
      <c r="AC62" s="7">
        <f t="shared" ref="AC62:AC65" si="319">IF(G62="","",G62-G$4)</f>
        <v>0</v>
      </c>
      <c r="AD62" s="7">
        <f t="shared" ref="AD62:AD65" si="320">IF(H62="","",H62-H$4)</f>
        <v>1</v>
      </c>
      <c r="AE62" s="7">
        <f t="shared" ref="AE62:AE65" si="321">IF(I62="","",I62-I$4)</f>
        <v>0</v>
      </c>
      <c r="AF62" s="7">
        <f t="shared" ref="AF62:AF65" si="322">IF(J62="","",J62-J$4)</f>
        <v>1</v>
      </c>
      <c r="AG62" s="7">
        <f t="shared" ref="AG62:AG65" si="323">IF(K62="","",K62-K$4)</f>
        <v>2</v>
      </c>
      <c r="AH62" s="7">
        <f t="shared" ref="AH62:AH65" si="324">IF(L62="","",L62-L$4)</f>
        <v>0</v>
      </c>
      <c r="AI62" s="7">
        <f t="shared" ref="AI62:AI65" si="325">IF(M62="","",M62-M$4)</f>
        <v>1</v>
      </c>
      <c r="AJ62" s="7">
        <f t="shared" ref="AJ62:AJ65" si="326">IF(O62="","",O62-O$4)</f>
        <v>-1</v>
      </c>
      <c r="AK62" s="7">
        <f t="shared" ref="AK62:AK65" si="327">IF(P62="","",P62-P$4)</f>
        <v>0</v>
      </c>
      <c r="AL62" s="7">
        <f t="shared" ref="AL62:AL65" si="328">IF(Q62="","",Q62-Q$4)</f>
        <v>1</v>
      </c>
      <c r="AM62" s="7">
        <f t="shared" ref="AM62:AM65" si="329">IF(R62="","",R62-R$4)</f>
        <v>0</v>
      </c>
      <c r="AN62" s="7">
        <f t="shared" ref="AN62:AN65" si="330">IF(S62="","",S62-S$4)</f>
        <v>1</v>
      </c>
      <c r="AO62" s="7">
        <f t="shared" ref="AO62:AO65" si="331">IF(T62="","",T62-T$4)</f>
        <v>1</v>
      </c>
      <c r="AP62" s="7">
        <f t="shared" ref="AP62:AP65" si="332">IF(U62="","",U62-U$4)</f>
        <v>0</v>
      </c>
      <c r="AQ62" s="7">
        <f t="shared" ref="AQ62:AQ65" si="333">IF(V62="","",V62-V$4)</f>
        <v>1</v>
      </c>
      <c r="AR62" s="7">
        <f t="shared" ref="AR62:AR65" si="334">IF(W62="","",W62-W$4)</f>
        <v>0</v>
      </c>
      <c r="AS62" s="58">
        <f t="shared" ref="AS62:AS65" si="335">COUNTIF($AA62:$AR62,"=-2")</f>
        <v>0</v>
      </c>
      <c r="AT62" s="59">
        <f t="shared" ref="AT62:AT65" si="336">COUNTIF($AA62:$AR62,"=-1")</f>
        <v>1</v>
      </c>
      <c r="AU62" s="59">
        <f t="shared" ref="AU62:AU65" si="337">COUNTIF($AA62:$AR62,"=0")</f>
        <v>7</v>
      </c>
      <c r="AV62" s="59">
        <f t="shared" ref="AV62:AV65" si="338">COUNTIF($AA62:$AR62,"=1")</f>
        <v>9</v>
      </c>
      <c r="AW62" s="59">
        <f t="shared" ref="AW62:AW65" si="339">COUNTIF($AA62:$AR62,"=2")</f>
        <v>1</v>
      </c>
      <c r="AX62" s="60">
        <f t="shared" ref="AX62:AX65" si="340">COUNTIF($AA62:$AR62,"&gt;2")</f>
        <v>0</v>
      </c>
      <c r="AY62" s="50" t="str">
        <f t="shared" ref="AY62:AY65" si="341">IF(AA$4=3,AA62,"")</f>
        <v/>
      </c>
      <c r="AZ62" s="50" t="str">
        <f t="shared" ref="AZ62:AZ65" si="342">IF(AB$4=3,AB62,"")</f>
        <v/>
      </c>
      <c r="BA62" s="50">
        <f t="shared" ref="BA62:BA65" si="343">IF(AC$4=3,AC62,"")</f>
        <v>0</v>
      </c>
      <c r="BB62" s="50" t="str">
        <f t="shared" ref="BB62:BB65" si="344">IF(AD$4=3,AD62,"")</f>
        <v/>
      </c>
      <c r="BC62" s="50" t="str">
        <f t="shared" ref="BC62:BC65" si="345">IF(AE$4=3,AE62,"")</f>
        <v/>
      </c>
      <c r="BD62" s="50">
        <f t="shared" ref="BD62:BD65" si="346">IF(AF$4=3,AF62,"")</f>
        <v>1</v>
      </c>
      <c r="BE62" s="50" t="str">
        <f t="shared" ref="BE62:BE65" si="347">IF(AG$4=3,AG62,"")</f>
        <v/>
      </c>
      <c r="BF62" s="50" t="str">
        <f t="shared" ref="BF62:BF65" si="348">IF(AH$4=3,AH62,"")</f>
        <v/>
      </c>
      <c r="BG62" s="50" t="str">
        <f t="shared" ref="BG62:BG65" si="349">IF(AI$4=3,AI62,"")</f>
        <v/>
      </c>
      <c r="BH62" s="50" t="str">
        <f t="shared" ref="BH62:BH65" si="350">IF(AJ$4=3,AJ62,"")</f>
        <v/>
      </c>
      <c r="BI62" s="50">
        <f t="shared" ref="BI62:BI65" si="351">IF(AK$4=3,AK62,"")</f>
        <v>0</v>
      </c>
      <c r="BJ62" s="50" t="str">
        <f t="shared" ref="BJ62:BJ65" si="352">IF(AL$4=3,AL62,"")</f>
        <v/>
      </c>
      <c r="BK62" s="50">
        <f t="shared" ref="BK62:BK65" si="353">IF(AM$4=3,AM62,"")</f>
        <v>0</v>
      </c>
      <c r="BL62" s="50" t="str">
        <f t="shared" ref="BL62:BL65" si="354">IF(AN$4=3,AN62,"")</f>
        <v/>
      </c>
      <c r="BM62" s="50" t="str">
        <f t="shared" ref="BM62:BM65" si="355">IF(AO$4=3,AO62,"")</f>
        <v/>
      </c>
      <c r="BN62" s="50" t="str">
        <f t="shared" ref="BN62:BN65" si="356">IF(AP$4=3,AP62,"")</f>
        <v/>
      </c>
      <c r="BO62" s="50" t="str">
        <f t="shared" ref="BO62:BO65" si="357">IF(AQ$4=3,AQ62,"")</f>
        <v/>
      </c>
      <c r="BP62" s="51" t="str">
        <f t="shared" ref="BP62:BP65" si="358">IF(AR$4=3,AR62,"")</f>
        <v/>
      </c>
      <c r="BQ62" s="50">
        <f t="shared" ref="BQ62:BQ65" si="359">IF(AA$4=4,AA62,"")</f>
        <v>1</v>
      </c>
      <c r="BR62" s="50">
        <f t="shared" ref="BR62:BR65" si="360">IF(AB$4=4,AB62,"")</f>
        <v>1</v>
      </c>
      <c r="BS62" s="50" t="str">
        <f t="shared" ref="BS62:BS65" si="361">IF(AC$4=4,AC62,"")</f>
        <v/>
      </c>
      <c r="BT62" s="50">
        <f t="shared" ref="BT62:BT65" si="362">IF(AD$4=4,AD62,"")</f>
        <v>1</v>
      </c>
      <c r="BU62" s="50" t="str">
        <f t="shared" ref="BU62:BU65" si="363">IF(AE$4=4,AE62,"")</f>
        <v/>
      </c>
      <c r="BV62" s="50" t="str">
        <f t="shared" ref="BV62:BV65" si="364">IF(AF$4=4,AF62,"")</f>
        <v/>
      </c>
      <c r="BW62" s="50">
        <f t="shared" ref="BW62:BW65" si="365">IF(AG$4=4,AG62,"")</f>
        <v>2</v>
      </c>
      <c r="BX62" s="50" t="str">
        <f t="shared" ref="BX62:BX65" si="366">IF(AH$4=4,AH62,"")</f>
        <v/>
      </c>
      <c r="BY62" s="50">
        <f t="shared" ref="BY62:BY65" si="367">IF(AI$4=4,AI62,"")</f>
        <v>1</v>
      </c>
      <c r="BZ62" s="50">
        <f t="shared" ref="BZ62:BZ65" si="368">IF(AJ$4=4,AJ62,"")</f>
        <v>-1</v>
      </c>
      <c r="CA62" s="50" t="str">
        <f t="shared" ref="CA62:CA65" si="369">IF(AK$4=4,AK62,"")</f>
        <v/>
      </c>
      <c r="CB62" s="50">
        <f t="shared" ref="CB62:CB65" si="370">IF(AL$4=4,AL62,"")</f>
        <v>1</v>
      </c>
      <c r="CC62" s="50" t="str">
        <f t="shared" ref="CC62:CC65" si="371">IF(AM$4=4,AM62,"")</f>
        <v/>
      </c>
      <c r="CD62" s="50" t="str">
        <f t="shared" ref="CD62:CD65" si="372">IF(AN$4=4,AN62,"")</f>
        <v/>
      </c>
      <c r="CE62" s="50">
        <f t="shared" ref="CE62:CE65" si="373">IF(AO$4=4,AO62,"")</f>
        <v>1</v>
      </c>
      <c r="CF62" s="50">
        <f t="shared" ref="CF62:CF65" si="374">IF(AP$4=4,AP62,"")</f>
        <v>0</v>
      </c>
      <c r="CG62" s="50">
        <f t="shared" ref="CG62:CG65" si="375">IF(AQ$4=4,AQ62,"")</f>
        <v>1</v>
      </c>
      <c r="CH62" s="50" t="str">
        <f t="shared" ref="CH62:CH65" si="376">IF(AR$4=4,AR62,"")</f>
        <v/>
      </c>
      <c r="CI62" s="61" t="str">
        <f t="shared" ref="CI62:CI65" si="377">IF(AA$4=5,AA62,"")</f>
        <v/>
      </c>
      <c r="CJ62" s="50" t="str">
        <f t="shared" ref="CJ62:CJ65" si="378">IF(AB$4=5,AB62,"")</f>
        <v/>
      </c>
      <c r="CK62" s="50" t="str">
        <f t="shared" ref="CK62:CK65" si="379">IF(AC$4=5,AC62,"")</f>
        <v/>
      </c>
      <c r="CL62" s="50" t="str">
        <f t="shared" ref="CL62:CL65" si="380">IF(AD$4=5,AD62,"")</f>
        <v/>
      </c>
      <c r="CM62" s="50">
        <f t="shared" ref="CM62:CM65" si="381">IF(AE$4=5,AE62,"")</f>
        <v>0</v>
      </c>
      <c r="CN62" s="50" t="str">
        <f t="shared" ref="CN62:CN65" si="382">IF(AF$4=5,AF62,"")</f>
        <v/>
      </c>
      <c r="CO62" s="50" t="str">
        <f t="shared" ref="CO62:CO65" si="383">IF(AG$4=5,AG62,"")</f>
        <v/>
      </c>
      <c r="CP62" s="50">
        <f t="shared" ref="CP62:CP65" si="384">IF(AH$4=5,AH62,"")</f>
        <v>0</v>
      </c>
      <c r="CQ62" s="50" t="str">
        <f t="shared" ref="CQ62:CQ65" si="385">IF(AI$4=5,AI62,"")</f>
        <v/>
      </c>
      <c r="CR62" s="50" t="str">
        <f t="shared" ref="CR62:CR65" si="386">IF(AJ$4=5,AJ62,"")</f>
        <v/>
      </c>
      <c r="CS62" s="50" t="str">
        <f t="shared" ref="CS62:CS65" si="387">IF(AK$4=5,AK62,"")</f>
        <v/>
      </c>
      <c r="CT62" s="50" t="str">
        <f t="shared" ref="CT62:CT65" si="388">IF(AL$4=5,AL62,"")</f>
        <v/>
      </c>
      <c r="CU62" s="50" t="str">
        <f t="shared" ref="CU62:CU65" si="389">IF(AM$4=5,AM62,"")</f>
        <v/>
      </c>
      <c r="CV62" s="50">
        <f t="shared" ref="CV62:CV65" si="390">IF(AN$4=5,AN62,"")</f>
        <v>1</v>
      </c>
      <c r="CW62" s="50" t="str">
        <f t="shared" ref="CW62:CW65" si="391">IF(AO$4=5,AO62,"")</f>
        <v/>
      </c>
      <c r="CX62" s="50" t="str">
        <f t="shared" ref="CX62:CX65" si="392">IF(AP$4=5,AP62,"")</f>
        <v/>
      </c>
      <c r="CY62" s="50" t="str">
        <f t="shared" ref="CY62:CY65" si="393">IF(AQ$4=5,AQ62,"")</f>
        <v/>
      </c>
      <c r="CZ62" s="50">
        <f t="shared" ref="CZ62:CZ65" si="394">IF(AR$4=5,AR62,"")</f>
        <v>0</v>
      </c>
      <c r="DA62" s="62">
        <f t="shared" ref="DA62:DA65" si="395">SUM(AY62:BP62)</f>
        <v>1</v>
      </c>
      <c r="DB62" s="63">
        <f t="shared" ref="DB62:DB65" si="396">SUM(BQ62:CH62)</f>
        <v>8</v>
      </c>
      <c r="DC62" s="64">
        <f t="shared" ref="DC62:DC65" si="397">SUM(CI62:CZ62)</f>
        <v>1</v>
      </c>
      <c r="DD62" s="27"/>
    </row>
    <row r="63" spans="1:108" ht="24.95" customHeight="1">
      <c r="A63" s="14"/>
      <c r="B63" s="53">
        <v>2</v>
      </c>
      <c r="C63" s="190" t="s">
        <v>73</v>
      </c>
      <c r="D63" s="191"/>
      <c r="E63" s="56">
        <v>4</v>
      </c>
      <c r="F63" s="56">
        <v>4</v>
      </c>
      <c r="G63" s="56">
        <v>2</v>
      </c>
      <c r="H63" s="56">
        <v>6</v>
      </c>
      <c r="I63" s="56">
        <v>8</v>
      </c>
      <c r="J63" s="56">
        <v>3</v>
      </c>
      <c r="K63" s="56">
        <v>6</v>
      </c>
      <c r="L63" s="56">
        <v>5</v>
      </c>
      <c r="M63" s="56">
        <v>5</v>
      </c>
      <c r="N63" s="57">
        <f t="shared" si="314"/>
        <v>43</v>
      </c>
      <c r="O63" s="56">
        <v>4</v>
      </c>
      <c r="P63" s="56">
        <v>4</v>
      </c>
      <c r="Q63" s="56">
        <v>4</v>
      </c>
      <c r="R63" s="56">
        <v>3</v>
      </c>
      <c r="S63" s="56">
        <v>8</v>
      </c>
      <c r="T63" s="56">
        <v>6</v>
      </c>
      <c r="U63" s="56">
        <v>6</v>
      </c>
      <c r="V63" s="56">
        <v>5</v>
      </c>
      <c r="W63" s="56">
        <v>8</v>
      </c>
      <c r="X63" s="57">
        <f t="shared" si="315"/>
        <v>48</v>
      </c>
      <c r="Y63" s="57">
        <f t="shared" si="316"/>
        <v>91</v>
      </c>
      <c r="Z63" s="164"/>
      <c r="AA63" s="7">
        <f t="shared" si="317"/>
        <v>0</v>
      </c>
      <c r="AB63" s="7">
        <f t="shared" si="318"/>
        <v>0</v>
      </c>
      <c r="AC63" s="7">
        <f t="shared" si="319"/>
        <v>-1</v>
      </c>
      <c r="AD63" s="7">
        <f t="shared" si="320"/>
        <v>2</v>
      </c>
      <c r="AE63" s="7">
        <f t="shared" si="321"/>
        <v>3</v>
      </c>
      <c r="AF63" s="7">
        <f t="shared" si="322"/>
        <v>0</v>
      </c>
      <c r="AG63" s="7">
        <f t="shared" si="323"/>
        <v>2</v>
      </c>
      <c r="AH63" s="7">
        <f t="shared" si="324"/>
        <v>0</v>
      </c>
      <c r="AI63" s="7">
        <f t="shared" si="325"/>
        <v>1</v>
      </c>
      <c r="AJ63" s="7">
        <f t="shared" si="326"/>
        <v>0</v>
      </c>
      <c r="AK63" s="7">
        <f t="shared" si="327"/>
        <v>1</v>
      </c>
      <c r="AL63" s="7">
        <f t="shared" si="328"/>
        <v>0</v>
      </c>
      <c r="AM63" s="7">
        <f t="shared" si="329"/>
        <v>0</v>
      </c>
      <c r="AN63" s="7">
        <f t="shared" si="330"/>
        <v>3</v>
      </c>
      <c r="AO63" s="7">
        <f t="shared" si="331"/>
        <v>2</v>
      </c>
      <c r="AP63" s="7">
        <f t="shared" si="332"/>
        <v>2</v>
      </c>
      <c r="AQ63" s="7">
        <f t="shared" si="333"/>
        <v>1</v>
      </c>
      <c r="AR63" s="7">
        <f t="shared" si="334"/>
        <v>3</v>
      </c>
      <c r="AS63" s="65">
        <f t="shared" si="335"/>
        <v>0</v>
      </c>
      <c r="AT63" s="66">
        <f t="shared" si="336"/>
        <v>1</v>
      </c>
      <c r="AU63" s="66">
        <f t="shared" si="337"/>
        <v>7</v>
      </c>
      <c r="AV63" s="66">
        <f t="shared" si="338"/>
        <v>3</v>
      </c>
      <c r="AW63" s="66">
        <f t="shared" si="339"/>
        <v>4</v>
      </c>
      <c r="AX63" s="67">
        <f t="shared" si="340"/>
        <v>3</v>
      </c>
      <c r="AY63" s="50" t="str">
        <f t="shared" si="341"/>
        <v/>
      </c>
      <c r="AZ63" s="50" t="str">
        <f t="shared" si="342"/>
        <v/>
      </c>
      <c r="BA63" s="50">
        <f t="shared" si="343"/>
        <v>-1</v>
      </c>
      <c r="BB63" s="50" t="str">
        <f t="shared" si="344"/>
        <v/>
      </c>
      <c r="BC63" s="50" t="str">
        <f t="shared" si="345"/>
        <v/>
      </c>
      <c r="BD63" s="50">
        <f t="shared" si="346"/>
        <v>0</v>
      </c>
      <c r="BE63" s="50" t="str">
        <f t="shared" si="347"/>
        <v/>
      </c>
      <c r="BF63" s="50" t="str">
        <f t="shared" si="348"/>
        <v/>
      </c>
      <c r="BG63" s="50" t="str">
        <f t="shared" si="349"/>
        <v/>
      </c>
      <c r="BH63" s="50" t="str">
        <f t="shared" si="350"/>
        <v/>
      </c>
      <c r="BI63" s="50">
        <f t="shared" si="351"/>
        <v>1</v>
      </c>
      <c r="BJ63" s="50" t="str">
        <f t="shared" si="352"/>
        <v/>
      </c>
      <c r="BK63" s="50">
        <f t="shared" si="353"/>
        <v>0</v>
      </c>
      <c r="BL63" s="50" t="str">
        <f t="shared" si="354"/>
        <v/>
      </c>
      <c r="BM63" s="50" t="str">
        <f t="shared" si="355"/>
        <v/>
      </c>
      <c r="BN63" s="50" t="str">
        <f t="shared" si="356"/>
        <v/>
      </c>
      <c r="BO63" s="50" t="str">
        <f t="shared" si="357"/>
        <v/>
      </c>
      <c r="BP63" s="51" t="str">
        <f t="shared" si="358"/>
        <v/>
      </c>
      <c r="BQ63" s="50">
        <f t="shared" si="359"/>
        <v>0</v>
      </c>
      <c r="BR63" s="50">
        <f t="shared" si="360"/>
        <v>0</v>
      </c>
      <c r="BS63" s="50" t="str">
        <f t="shared" si="361"/>
        <v/>
      </c>
      <c r="BT63" s="50">
        <f t="shared" si="362"/>
        <v>2</v>
      </c>
      <c r="BU63" s="50" t="str">
        <f t="shared" si="363"/>
        <v/>
      </c>
      <c r="BV63" s="50" t="str">
        <f t="shared" si="364"/>
        <v/>
      </c>
      <c r="BW63" s="50">
        <f t="shared" si="365"/>
        <v>2</v>
      </c>
      <c r="BX63" s="50" t="str">
        <f t="shared" si="366"/>
        <v/>
      </c>
      <c r="BY63" s="50">
        <f t="shared" si="367"/>
        <v>1</v>
      </c>
      <c r="BZ63" s="50">
        <f t="shared" si="368"/>
        <v>0</v>
      </c>
      <c r="CA63" s="50" t="str">
        <f t="shared" si="369"/>
        <v/>
      </c>
      <c r="CB63" s="50">
        <f t="shared" si="370"/>
        <v>0</v>
      </c>
      <c r="CC63" s="50" t="str">
        <f t="shared" si="371"/>
        <v/>
      </c>
      <c r="CD63" s="50" t="str">
        <f t="shared" si="372"/>
        <v/>
      </c>
      <c r="CE63" s="50">
        <f t="shared" si="373"/>
        <v>2</v>
      </c>
      <c r="CF63" s="50">
        <f t="shared" si="374"/>
        <v>2</v>
      </c>
      <c r="CG63" s="50">
        <f t="shared" si="375"/>
        <v>1</v>
      </c>
      <c r="CH63" s="50" t="str">
        <f t="shared" si="376"/>
        <v/>
      </c>
      <c r="CI63" s="61" t="str">
        <f t="shared" si="377"/>
        <v/>
      </c>
      <c r="CJ63" s="50" t="str">
        <f t="shared" si="378"/>
        <v/>
      </c>
      <c r="CK63" s="50" t="str">
        <f t="shared" si="379"/>
        <v/>
      </c>
      <c r="CL63" s="50" t="str">
        <f t="shared" si="380"/>
        <v/>
      </c>
      <c r="CM63" s="50">
        <f t="shared" si="381"/>
        <v>3</v>
      </c>
      <c r="CN63" s="50" t="str">
        <f t="shared" si="382"/>
        <v/>
      </c>
      <c r="CO63" s="50" t="str">
        <f t="shared" si="383"/>
        <v/>
      </c>
      <c r="CP63" s="50">
        <f t="shared" si="384"/>
        <v>0</v>
      </c>
      <c r="CQ63" s="50" t="str">
        <f t="shared" si="385"/>
        <v/>
      </c>
      <c r="CR63" s="50" t="str">
        <f t="shared" si="386"/>
        <v/>
      </c>
      <c r="CS63" s="50" t="str">
        <f t="shared" si="387"/>
        <v/>
      </c>
      <c r="CT63" s="50" t="str">
        <f t="shared" si="388"/>
        <v/>
      </c>
      <c r="CU63" s="50" t="str">
        <f t="shared" si="389"/>
        <v/>
      </c>
      <c r="CV63" s="50">
        <f t="shared" si="390"/>
        <v>3</v>
      </c>
      <c r="CW63" s="50" t="str">
        <f t="shared" si="391"/>
        <v/>
      </c>
      <c r="CX63" s="50" t="str">
        <f t="shared" si="392"/>
        <v/>
      </c>
      <c r="CY63" s="50" t="str">
        <f t="shared" si="393"/>
        <v/>
      </c>
      <c r="CZ63" s="50">
        <f t="shared" si="394"/>
        <v>3</v>
      </c>
      <c r="DA63" s="68">
        <f t="shared" si="395"/>
        <v>0</v>
      </c>
      <c r="DB63" s="69">
        <f t="shared" si="396"/>
        <v>10</v>
      </c>
      <c r="DC63" s="70">
        <f t="shared" si="397"/>
        <v>9</v>
      </c>
      <c r="DD63" s="27"/>
    </row>
    <row r="64" spans="1:108" ht="24.95" customHeight="1">
      <c r="A64" s="14"/>
      <c r="B64" s="53" t="s">
        <v>29</v>
      </c>
      <c r="C64" s="190" t="s">
        <v>74</v>
      </c>
      <c r="D64" s="191"/>
      <c r="E64" s="56">
        <v>4</v>
      </c>
      <c r="F64" s="56">
        <v>3</v>
      </c>
      <c r="G64" s="56">
        <v>4</v>
      </c>
      <c r="H64" s="56">
        <v>6</v>
      </c>
      <c r="I64" s="56">
        <v>4</v>
      </c>
      <c r="J64" s="56">
        <v>5</v>
      </c>
      <c r="K64" s="56">
        <v>5</v>
      </c>
      <c r="L64" s="56">
        <v>6</v>
      </c>
      <c r="M64" s="56">
        <v>5</v>
      </c>
      <c r="N64" s="57">
        <f t="shared" si="314"/>
        <v>42</v>
      </c>
      <c r="O64" s="56">
        <v>7</v>
      </c>
      <c r="P64" s="56">
        <v>3</v>
      </c>
      <c r="Q64" s="56">
        <v>5</v>
      </c>
      <c r="R64" s="56">
        <v>5</v>
      </c>
      <c r="S64" s="56">
        <v>5</v>
      </c>
      <c r="T64" s="56">
        <v>3</v>
      </c>
      <c r="U64" s="56">
        <v>5</v>
      </c>
      <c r="V64" s="56">
        <v>6</v>
      </c>
      <c r="W64" s="56">
        <v>7</v>
      </c>
      <c r="X64" s="57">
        <f t="shared" si="315"/>
        <v>46</v>
      </c>
      <c r="Y64" s="57">
        <f t="shared" si="316"/>
        <v>88</v>
      </c>
      <c r="Z64" s="164"/>
      <c r="AA64" s="7">
        <f t="shared" si="317"/>
        <v>0</v>
      </c>
      <c r="AB64" s="7">
        <f t="shared" si="318"/>
        <v>-1</v>
      </c>
      <c r="AC64" s="7">
        <f t="shared" si="319"/>
        <v>1</v>
      </c>
      <c r="AD64" s="7">
        <f t="shared" si="320"/>
        <v>2</v>
      </c>
      <c r="AE64" s="7">
        <f t="shared" si="321"/>
        <v>-1</v>
      </c>
      <c r="AF64" s="7">
        <f t="shared" si="322"/>
        <v>2</v>
      </c>
      <c r="AG64" s="7">
        <f t="shared" si="323"/>
        <v>1</v>
      </c>
      <c r="AH64" s="7">
        <f t="shared" si="324"/>
        <v>1</v>
      </c>
      <c r="AI64" s="7">
        <f t="shared" si="325"/>
        <v>1</v>
      </c>
      <c r="AJ64" s="7">
        <f t="shared" si="326"/>
        <v>3</v>
      </c>
      <c r="AK64" s="7">
        <f t="shared" si="327"/>
        <v>0</v>
      </c>
      <c r="AL64" s="7">
        <f t="shared" si="328"/>
        <v>1</v>
      </c>
      <c r="AM64" s="7">
        <f t="shared" si="329"/>
        <v>2</v>
      </c>
      <c r="AN64" s="7">
        <f t="shared" si="330"/>
        <v>0</v>
      </c>
      <c r="AO64" s="7">
        <f t="shared" si="331"/>
        <v>-1</v>
      </c>
      <c r="AP64" s="7">
        <f t="shared" si="332"/>
        <v>1</v>
      </c>
      <c r="AQ64" s="7">
        <f t="shared" si="333"/>
        <v>2</v>
      </c>
      <c r="AR64" s="7">
        <f t="shared" si="334"/>
        <v>2</v>
      </c>
      <c r="AS64" s="65">
        <f t="shared" si="335"/>
        <v>0</v>
      </c>
      <c r="AT64" s="66">
        <f t="shared" si="336"/>
        <v>3</v>
      </c>
      <c r="AU64" s="66">
        <f t="shared" si="337"/>
        <v>3</v>
      </c>
      <c r="AV64" s="66">
        <f t="shared" si="338"/>
        <v>6</v>
      </c>
      <c r="AW64" s="66">
        <f t="shared" si="339"/>
        <v>5</v>
      </c>
      <c r="AX64" s="67">
        <f t="shared" si="340"/>
        <v>1</v>
      </c>
      <c r="AY64" s="50" t="str">
        <f t="shared" si="341"/>
        <v/>
      </c>
      <c r="AZ64" s="50" t="str">
        <f t="shared" si="342"/>
        <v/>
      </c>
      <c r="BA64" s="50">
        <f t="shared" si="343"/>
        <v>1</v>
      </c>
      <c r="BB64" s="50" t="str">
        <f t="shared" si="344"/>
        <v/>
      </c>
      <c r="BC64" s="50" t="str">
        <f t="shared" si="345"/>
        <v/>
      </c>
      <c r="BD64" s="50">
        <f t="shared" si="346"/>
        <v>2</v>
      </c>
      <c r="BE64" s="50" t="str">
        <f t="shared" si="347"/>
        <v/>
      </c>
      <c r="BF64" s="50" t="str">
        <f t="shared" si="348"/>
        <v/>
      </c>
      <c r="BG64" s="50" t="str">
        <f t="shared" si="349"/>
        <v/>
      </c>
      <c r="BH64" s="50" t="str">
        <f t="shared" si="350"/>
        <v/>
      </c>
      <c r="BI64" s="50">
        <f t="shared" si="351"/>
        <v>0</v>
      </c>
      <c r="BJ64" s="50" t="str">
        <f t="shared" si="352"/>
        <v/>
      </c>
      <c r="BK64" s="50">
        <f t="shared" si="353"/>
        <v>2</v>
      </c>
      <c r="BL64" s="50" t="str">
        <f t="shared" si="354"/>
        <v/>
      </c>
      <c r="BM64" s="50" t="str">
        <f t="shared" si="355"/>
        <v/>
      </c>
      <c r="BN64" s="50" t="str">
        <f t="shared" si="356"/>
        <v/>
      </c>
      <c r="BO64" s="50" t="str">
        <f t="shared" si="357"/>
        <v/>
      </c>
      <c r="BP64" s="51" t="str">
        <f t="shared" si="358"/>
        <v/>
      </c>
      <c r="BQ64" s="50">
        <f t="shared" si="359"/>
        <v>0</v>
      </c>
      <c r="BR64" s="50">
        <f t="shared" si="360"/>
        <v>-1</v>
      </c>
      <c r="BS64" s="50" t="str">
        <f t="shared" si="361"/>
        <v/>
      </c>
      <c r="BT64" s="50">
        <f t="shared" si="362"/>
        <v>2</v>
      </c>
      <c r="BU64" s="50" t="str">
        <f t="shared" si="363"/>
        <v/>
      </c>
      <c r="BV64" s="50" t="str">
        <f t="shared" si="364"/>
        <v/>
      </c>
      <c r="BW64" s="50">
        <f t="shared" si="365"/>
        <v>1</v>
      </c>
      <c r="BX64" s="50" t="str">
        <f t="shared" si="366"/>
        <v/>
      </c>
      <c r="BY64" s="50">
        <f t="shared" si="367"/>
        <v>1</v>
      </c>
      <c r="BZ64" s="50">
        <f t="shared" si="368"/>
        <v>3</v>
      </c>
      <c r="CA64" s="50" t="str">
        <f t="shared" si="369"/>
        <v/>
      </c>
      <c r="CB64" s="50">
        <f t="shared" si="370"/>
        <v>1</v>
      </c>
      <c r="CC64" s="50" t="str">
        <f t="shared" si="371"/>
        <v/>
      </c>
      <c r="CD64" s="50" t="str">
        <f t="shared" si="372"/>
        <v/>
      </c>
      <c r="CE64" s="50">
        <f t="shared" si="373"/>
        <v>-1</v>
      </c>
      <c r="CF64" s="50">
        <f t="shared" si="374"/>
        <v>1</v>
      </c>
      <c r="CG64" s="50">
        <f t="shared" si="375"/>
        <v>2</v>
      </c>
      <c r="CH64" s="50" t="str">
        <f t="shared" si="376"/>
        <v/>
      </c>
      <c r="CI64" s="61" t="str">
        <f t="shared" si="377"/>
        <v/>
      </c>
      <c r="CJ64" s="50" t="str">
        <f t="shared" si="378"/>
        <v/>
      </c>
      <c r="CK64" s="50" t="str">
        <f t="shared" si="379"/>
        <v/>
      </c>
      <c r="CL64" s="50" t="str">
        <f t="shared" si="380"/>
        <v/>
      </c>
      <c r="CM64" s="50">
        <f t="shared" si="381"/>
        <v>-1</v>
      </c>
      <c r="CN64" s="50" t="str">
        <f t="shared" si="382"/>
        <v/>
      </c>
      <c r="CO64" s="50" t="str">
        <f t="shared" si="383"/>
        <v/>
      </c>
      <c r="CP64" s="50">
        <f t="shared" si="384"/>
        <v>1</v>
      </c>
      <c r="CQ64" s="50" t="str">
        <f t="shared" si="385"/>
        <v/>
      </c>
      <c r="CR64" s="50" t="str">
        <f t="shared" si="386"/>
        <v/>
      </c>
      <c r="CS64" s="50" t="str">
        <f t="shared" si="387"/>
        <v/>
      </c>
      <c r="CT64" s="50" t="str">
        <f t="shared" si="388"/>
        <v/>
      </c>
      <c r="CU64" s="50" t="str">
        <f t="shared" si="389"/>
        <v/>
      </c>
      <c r="CV64" s="50">
        <f t="shared" si="390"/>
        <v>0</v>
      </c>
      <c r="CW64" s="50" t="str">
        <f t="shared" si="391"/>
        <v/>
      </c>
      <c r="CX64" s="50" t="str">
        <f t="shared" si="392"/>
        <v/>
      </c>
      <c r="CY64" s="50" t="str">
        <f t="shared" si="393"/>
        <v/>
      </c>
      <c r="CZ64" s="50">
        <f t="shared" si="394"/>
        <v>2</v>
      </c>
      <c r="DA64" s="68">
        <f t="shared" si="395"/>
        <v>5</v>
      </c>
      <c r="DB64" s="69">
        <f t="shared" si="396"/>
        <v>9</v>
      </c>
      <c r="DC64" s="70">
        <f t="shared" si="397"/>
        <v>2</v>
      </c>
      <c r="DD64" s="27"/>
    </row>
    <row r="65" spans="1:108" s="82" customFormat="1" ht="24.95" customHeight="1" thickBot="1">
      <c r="A65" s="71"/>
      <c r="B65" s="72" t="s">
        <v>30</v>
      </c>
      <c r="C65" s="190" t="s">
        <v>75</v>
      </c>
      <c r="D65" s="191"/>
      <c r="E65" s="56">
        <v>5</v>
      </c>
      <c r="F65" s="56">
        <v>3</v>
      </c>
      <c r="G65" s="56">
        <v>4</v>
      </c>
      <c r="H65" s="56">
        <v>4</v>
      </c>
      <c r="I65" s="56">
        <v>5</v>
      </c>
      <c r="J65" s="56">
        <v>4</v>
      </c>
      <c r="K65" s="56">
        <v>6</v>
      </c>
      <c r="L65" s="56">
        <v>5</v>
      </c>
      <c r="M65" s="56">
        <v>4</v>
      </c>
      <c r="N65" s="57">
        <f t="shared" si="314"/>
        <v>40</v>
      </c>
      <c r="O65" s="56">
        <v>5</v>
      </c>
      <c r="P65" s="56">
        <v>4</v>
      </c>
      <c r="Q65" s="56">
        <v>4</v>
      </c>
      <c r="R65" s="56">
        <v>5</v>
      </c>
      <c r="S65" s="56">
        <v>5</v>
      </c>
      <c r="T65" s="56">
        <v>5</v>
      </c>
      <c r="U65" s="56">
        <v>4</v>
      </c>
      <c r="V65" s="56">
        <v>5</v>
      </c>
      <c r="W65" s="56">
        <v>6</v>
      </c>
      <c r="X65" s="73">
        <f t="shared" si="315"/>
        <v>43</v>
      </c>
      <c r="Y65" s="73">
        <f t="shared" si="316"/>
        <v>83</v>
      </c>
      <c r="Z65" s="166"/>
      <c r="AA65" s="7">
        <f t="shared" si="317"/>
        <v>1</v>
      </c>
      <c r="AB65" s="7">
        <f t="shared" si="318"/>
        <v>-1</v>
      </c>
      <c r="AC65" s="7">
        <f t="shared" si="319"/>
        <v>1</v>
      </c>
      <c r="AD65" s="7">
        <f t="shared" si="320"/>
        <v>0</v>
      </c>
      <c r="AE65" s="7">
        <f t="shared" si="321"/>
        <v>0</v>
      </c>
      <c r="AF65" s="7">
        <f t="shared" si="322"/>
        <v>1</v>
      </c>
      <c r="AG65" s="7">
        <f t="shared" si="323"/>
        <v>2</v>
      </c>
      <c r="AH65" s="7">
        <f t="shared" si="324"/>
        <v>0</v>
      </c>
      <c r="AI65" s="7">
        <f t="shared" si="325"/>
        <v>0</v>
      </c>
      <c r="AJ65" s="7">
        <f t="shared" si="326"/>
        <v>1</v>
      </c>
      <c r="AK65" s="7">
        <f t="shared" si="327"/>
        <v>1</v>
      </c>
      <c r="AL65" s="7">
        <f t="shared" si="328"/>
        <v>0</v>
      </c>
      <c r="AM65" s="7">
        <f t="shared" si="329"/>
        <v>2</v>
      </c>
      <c r="AN65" s="7">
        <f t="shared" si="330"/>
        <v>0</v>
      </c>
      <c r="AO65" s="7">
        <f t="shared" si="331"/>
        <v>1</v>
      </c>
      <c r="AP65" s="7">
        <f t="shared" si="332"/>
        <v>0</v>
      </c>
      <c r="AQ65" s="7">
        <f t="shared" si="333"/>
        <v>1</v>
      </c>
      <c r="AR65" s="7">
        <f t="shared" si="334"/>
        <v>1</v>
      </c>
      <c r="AS65" s="75">
        <f t="shared" si="335"/>
        <v>0</v>
      </c>
      <c r="AT65" s="76">
        <f t="shared" si="336"/>
        <v>1</v>
      </c>
      <c r="AU65" s="76">
        <f t="shared" si="337"/>
        <v>7</v>
      </c>
      <c r="AV65" s="76">
        <f t="shared" si="338"/>
        <v>8</v>
      </c>
      <c r="AW65" s="76">
        <f t="shared" si="339"/>
        <v>2</v>
      </c>
      <c r="AX65" s="77">
        <f t="shared" si="340"/>
        <v>0</v>
      </c>
      <c r="AY65" s="50" t="str">
        <f t="shared" si="341"/>
        <v/>
      </c>
      <c r="AZ65" s="50" t="str">
        <f t="shared" si="342"/>
        <v/>
      </c>
      <c r="BA65" s="50">
        <f t="shared" si="343"/>
        <v>1</v>
      </c>
      <c r="BB65" s="50" t="str">
        <f t="shared" si="344"/>
        <v/>
      </c>
      <c r="BC65" s="50" t="str">
        <f t="shared" si="345"/>
        <v/>
      </c>
      <c r="BD65" s="50">
        <f t="shared" si="346"/>
        <v>1</v>
      </c>
      <c r="BE65" s="50" t="str">
        <f t="shared" si="347"/>
        <v/>
      </c>
      <c r="BF65" s="50" t="str">
        <f t="shared" si="348"/>
        <v/>
      </c>
      <c r="BG65" s="50" t="str">
        <f t="shared" si="349"/>
        <v/>
      </c>
      <c r="BH65" s="50" t="str">
        <f t="shared" si="350"/>
        <v/>
      </c>
      <c r="BI65" s="50">
        <f t="shared" si="351"/>
        <v>1</v>
      </c>
      <c r="BJ65" s="50" t="str">
        <f t="shared" si="352"/>
        <v/>
      </c>
      <c r="BK65" s="50">
        <f t="shared" si="353"/>
        <v>2</v>
      </c>
      <c r="BL65" s="50" t="str">
        <f t="shared" si="354"/>
        <v/>
      </c>
      <c r="BM65" s="50" t="str">
        <f t="shared" si="355"/>
        <v/>
      </c>
      <c r="BN65" s="50" t="str">
        <f t="shared" si="356"/>
        <v/>
      </c>
      <c r="BO65" s="50" t="str">
        <f t="shared" si="357"/>
        <v/>
      </c>
      <c r="BP65" s="51" t="str">
        <f t="shared" si="358"/>
        <v/>
      </c>
      <c r="BQ65" s="50">
        <f t="shared" si="359"/>
        <v>1</v>
      </c>
      <c r="BR65" s="50">
        <f t="shared" si="360"/>
        <v>-1</v>
      </c>
      <c r="BS65" s="50" t="str">
        <f t="shared" si="361"/>
        <v/>
      </c>
      <c r="BT65" s="50">
        <f t="shared" si="362"/>
        <v>0</v>
      </c>
      <c r="BU65" s="50" t="str">
        <f t="shared" si="363"/>
        <v/>
      </c>
      <c r="BV65" s="50" t="str">
        <f t="shared" si="364"/>
        <v/>
      </c>
      <c r="BW65" s="50">
        <f t="shared" si="365"/>
        <v>2</v>
      </c>
      <c r="BX65" s="50" t="str">
        <f t="shared" si="366"/>
        <v/>
      </c>
      <c r="BY65" s="50">
        <f t="shared" si="367"/>
        <v>0</v>
      </c>
      <c r="BZ65" s="50">
        <f t="shared" si="368"/>
        <v>1</v>
      </c>
      <c r="CA65" s="50" t="str">
        <f t="shared" si="369"/>
        <v/>
      </c>
      <c r="CB65" s="50">
        <f t="shared" si="370"/>
        <v>0</v>
      </c>
      <c r="CC65" s="50" t="str">
        <f t="shared" si="371"/>
        <v/>
      </c>
      <c r="CD65" s="50" t="str">
        <f t="shared" si="372"/>
        <v/>
      </c>
      <c r="CE65" s="50">
        <f t="shared" si="373"/>
        <v>1</v>
      </c>
      <c r="CF65" s="50">
        <f t="shared" si="374"/>
        <v>0</v>
      </c>
      <c r="CG65" s="50">
        <f t="shared" si="375"/>
        <v>1</v>
      </c>
      <c r="CH65" s="50" t="str">
        <f t="shared" si="376"/>
        <v/>
      </c>
      <c r="CI65" s="61" t="str">
        <f t="shared" si="377"/>
        <v/>
      </c>
      <c r="CJ65" s="50" t="str">
        <f t="shared" si="378"/>
        <v/>
      </c>
      <c r="CK65" s="50" t="str">
        <f t="shared" si="379"/>
        <v/>
      </c>
      <c r="CL65" s="50" t="str">
        <f t="shared" si="380"/>
        <v/>
      </c>
      <c r="CM65" s="50">
        <f t="shared" si="381"/>
        <v>0</v>
      </c>
      <c r="CN65" s="50" t="str">
        <f t="shared" si="382"/>
        <v/>
      </c>
      <c r="CO65" s="50" t="str">
        <f t="shared" si="383"/>
        <v/>
      </c>
      <c r="CP65" s="50">
        <f t="shared" si="384"/>
        <v>0</v>
      </c>
      <c r="CQ65" s="50" t="str">
        <f t="shared" si="385"/>
        <v/>
      </c>
      <c r="CR65" s="50" t="str">
        <f t="shared" si="386"/>
        <v/>
      </c>
      <c r="CS65" s="50" t="str">
        <f t="shared" si="387"/>
        <v/>
      </c>
      <c r="CT65" s="50" t="str">
        <f t="shared" si="388"/>
        <v/>
      </c>
      <c r="CU65" s="50" t="str">
        <f t="shared" si="389"/>
        <v/>
      </c>
      <c r="CV65" s="50">
        <f t="shared" si="390"/>
        <v>0</v>
      </c>
      <c r="CW65" s="50" t="str">
        <f t="shared" si="391"/>
        <v/>
      </c>
      <c r="CX65" s="50" t="str">
        <f t="shared" si="392"/>
        <v/>
      </c>
      <c r="CY65" s="50" t="str">
        <f t="shared" si="393"/>
        <v/>
      </c>
      <c r="CZ65" s="50">
        <f t="shared" si="394"/>
        <v>1</v>
      </c>
      <c r="DA65" s="78">
        <f t="shared" si="395"/>
        <v>5</v>
      </c>
      <c r="DB65" s="79">
        <f t="shared" si="396"/>
        <v>5</v>
      </c>
      <c r="DC65" s="80">
        <f t="shared" si="397"/>
        <v>1</v>
      </c>
      <c r="DD65" s="81"/>
    </row>
    <row r="66" spans="1:108" ht="12.75" customHeight="1">
      <c r="A66" s="14"/>
      <c r="B66" s="83"/>
      <c r="C66" s="83"/>
      <c r="D66" s="83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5"/>
      <c r="Q66" s="85"/>
      <c r="R66" s="85"/>
      <c r="S66" s="85"/>
      <c r="T66" s="85"/>
      <c r="U66" s="85"/>
      <c r="V66" s="85"/>
      <c r="W66" s="85"/>
      <c r="X66" s="192">
        <f t="shared" ref="X66" si="398">SUM(Y62:Y65)</f>
        <v>344</v>
      </c>
      <c r="Y66" s="193"/>
      <c r="Z66" s="164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198">
        <f t="shared" ref="AS66:AX66" si="399">SUM(AS62:AS65)</f>
        <v>0</v>
      </c>
      <c r="AT66" s="200">
        <f t="shared" si="399"/>
        <v>6</v>
      </c>
      <c r="AU66" s="200">
        <f t="shared" si="399"/>
        <v>24</v>
      </c>
      <c r="AV66" s="200">
        <f t="shared" si="399"/>
        <v>26</v>
      </c>
      <c r="AW66" s="200">
        <f t="shared" si="399"/>
        <v>12</v>
      </c>
      <c r="AX66" s="204">
        <f t="shared" si="399"/>
        <v>4</v>
      </c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1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61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206">
        <f t="shared" ref="DA66:DC66" si="400">SUM(DA62:DA65)</f>
        <v>11</v>
      </c>
      <c r="DB66" s="186">
        <f t="shared" si="400"/>
        <v>32</v>
      </c>
      <c r="DC66" s="188">
        <f t="shared" si="400"/>
        <v>13</v>
      </c>
      <c r="DD66" s="27"/>
    </row>
    <row r="67" spans="1:108" ht="12.75" customHeight="1" thickBot="1">
      <c r="A67" s="14"/>
      <c r="B67" s="83"/>
      <c r="C67" s="83"/>
      <c r="D67" s="83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5"/>
      <c r="Q67" s="85"/>
      <c r="R67" s="85"/>
      <c r="S67" s="85"/>
      <c r="T67" s="85"/>
      <c r="U67" s="85"/>
      <c r="V67" s="85"/>
      <c r="W67" s="85"/>
      <c r="X67" s="194"/>
      <c r="Y67" s="195"/>
      <c r="Z67" s="164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199"/>
      <c r="AT67" s="201"/>
      <c r="AU67" s="201"/>
      <c r="AV67" s="201"/>
      <c r="AW67" s="201"/>
      <c r="AX67" s="205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1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61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207"/>
      <c r="DB67" s="187"/>
      <c r="DC67" s="189"/>
      <c r="DD67" s="27"/>
    </row>
    <row r="68" spans="1:108" ht="13.5" customHeight="1" thickBot="1">
      <c r="A68" s="14"/>
      <c r="B68" s="83"/>
      <c r="C68" s="83"/>
      <c r="D68" s="83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5"/>
      <c r="Q68" s="85"/>
      <c r="R68" s="85"/>
      <c r="S68" s="85"/>
      <c r="T68" s="85"/>
      <c r="U68" s="85"/>
      <c r="V68" s="85"/>
      <c r="W68" s="85"/>
      <c r="X68" s="196"/>
      <c r="Y68" s="197"/>
      <c r="Z68" s="164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22"/>
      <c r="AT68" s="23"/>
      <c r="AU68" s="23"/>
      <c r="AV68" s="23"/>
      <c r="AW68" s="23"/>
      <c r="AX68" s="23"/>
      <c r="AY68" s="24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6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4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6"/>
      <c r="DA68" s="23"/>
      <c r="DB68" s="23"/>
      <c r="DC68" s="23"/>
      <c r="DD68" s="27"/>
    </row>
    <row r="69" spans="1:108">
      <c r="A69" s="28"/>
      <c r="B69" s="86"/>
      <c r="C69" s="153" t="str">
        <f>C60</f>
        <v>MILTON</v>
      </c>
      <c r="D69" s="153" t="str">
        <f>C60</f>
        <v>MILTON</v>
      </c>
      <c r="E69" s="152">
        <f t="shared" ref="E69:M69" si="401">SUM(E62:E65)</f>
        <v>18</v>
      </c>
      <c r="F69" s="152">
        <f t="shared" si="401"/>
        <v>15</v>
      </c>
      <c r="G69" s="152">
        <f t="shared" si="401"/>
        <v>13</v>
      </c>
      <c r="H69" s="152">
        <f t="shared" si="401"/>
        <v>21</v>
      </c>
      <c r="I69" s="152">
        <f t="shared" si="401"/>
        <v>22</v>
      </c>
      <c r="J69" s="152">
        <f t="shared" si="401"/>
        <v>16</v>
      </c>
      <c r="K69" s="152">
        <f t="shared" si="401"/>
        <v>23</v>
      </c>
      <c r="L69" s="152">
        <f t="shared" si="401"/>
        <v>21</v>
      </c>
      <c r="M69" s="152">
        <f t="shared" si="401"/>
        <v>19</v>
      </c>
      <c r="N69" s="152">
        <f>SUM(N62:N65)</f>
        <v>168</v>
      </c>
      <c r="O69" s="152">
        <f t="shared" ref="O69:Y69" si="402">SUM(O62:O65)</f>
        <v>19</v>
      </c>
      <c r="P69" s="152">
        <f t="shared" si="402"/>
        <v>14</v>
      </c>
      <c r="Q69" s="152">
        <f t="shared" si="402"/>
        <v>18</v>
      </c>
      <c r="R69" s="152">
        <f t="shared" si="402"/>
        <v>16</v>
      </c>
      <c r="S69" s="152">
        <f t="shared" si="402"/>
        <v>24</v>
      </c>
      <c r="T69" s="152">
        <f t="shared" si="402"/>
        <v>19</v>
      </c>
      <c r="U69" s="152">
        <f t="shared" si="402"/>
        <v>19</v>
      </c>
      <c r="V69" s="152">
        <f t="shared" si="402"/>
        <v>21</v>
      </c>
      <c r="W69" s="152">
        <f t="shared" si="402"/>
        <v>26</v>
      </c>
      <c r="X69" s="152">
        <f t="shared" si="402"/>
        <v>176</v>
      </c>
      <c r="Y69" s="152">
        <f t="shared" si="402"/>
        <v>344</v>
      </c>
      <c r="Z69" s="16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22"/>
      <c r="AT69" s="23"/>
      <c r="AU69" s="23"/>
      <c r="AV69" s="23"/>
      <c r="AW69" s="23"/>
      <c r="AX69" s="23"/>
      <c r="AY69" s="24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6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4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6"/>
      <c r="DA69" s="23"/>
      <c r="DB69" s="23"/>
      <c r="DC69" s="23"/>
      <c r="DD69" s="27"/>
    </row>
    <row r="70" spans="1:108">
      <c r="A70" s="14"/>
      <c r="B70" s="35"/>
      <c r="C70" s="36"/>
      <c r="D70" s="37" t="s">
        <v>7</v>
      </c>
      <c r="E70" s="42">
        <f t="shared" ref="E70:T70" si="403">E$4</f>
        <v>4</v>
      </c>
      <c r="F70" s="42">
        <f t="shared" si="403"/>
        <v>4</v>
      </c>
      <c r="G70" s="42">
        <f t="shared" si="403"/>
        <v>3</v>
      </c>
      <c r="H70" s="42">
        <f t="shared" si="403"/>
        <v>4</v>
      </c>
      <c r="I70" s="42">
        <f t="shared" si="403"/>
        <v>5</v>
      </c>
      <c r="J70" s="42">
        <f t="shared" si="403"/>
        <v>3</v>
      </c>
      <c r="K70" s="42">
        <f t="shared" si="403"/>
        <v>4</v>
      </c>
      <c r="L70" s="42">
        <f t="shared" si="403"/>
        <v>5</v>
      </c>
      <c r="M70" s="42">
        <f t="shared" si="403"/>
        <v>4</v>
      </c>
      <c r="N70" s="42">
        <f t="shared" si="403"/>
        <v>36</v>
      </c>
      <c r="O70" s="42">
        <f t="shared" si="403"/>
        <v>4</v>
      </c>
      <c r="P70" s="42">
        <f t="shared" si="403"/>
        <v>3</v>
      </c>
      <c r="Q70" s="42">
        <f t="shared" si="403"/>
        <v>4</v>
      </c>
      <c r="R70" s="42">
        <f t="shared" si="403"/>
        <v>3</v>
      </c>
      <c r="S70" s="42">
        <f t="shared" si="403"/>
        <v>5</v>
      </c>
      <c r="T70" s="42">
        <f t="shared" si="403"/>
        <v>4</v>
      </c>
      <c r="U70" s="42">
        <f t="shared" ref="U70:Y70" si="404">U$4</f>
        <v>4</v>
      </c>
      <c r="V70" s="42">
        <f t="shared" si="404"/>
        <v>4</v>
      </c>
      <c r="W70" s="42">
        <f t="shared" si="404"/>
        <v>5</v>
      </c>
      <c r="X70" s="42">
        <f t="shared" si="404"/>
        <v>36</v>
      </c>
      <c r="Y70" s="42">
        <f t="shared" si="404"/>
        <v>72</v>
      </c>
      <c r="Z70" s="164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22"/>
      <c r="AT70" s="23"/>
      <c r="AU70" s="23"/>
      <c r="AV70" s="23"/>
      <c r="AW70" s="23"/>
      <c r="AX70" s="23"/>
      <c r="AY70" s="24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6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4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6"/>
      <c r="DA70" s="23"/>
      <c r="DB70" s="23"/>
      <c r="DC70" s="23"/>
      <c r="DD70" s="27"/>
    </row>
    <row r="71" spans="1:108" ht="19.5" thickBot="1">
      <c r="A71" s="14"/>
      <c r="B71" s="39" t="s">
        <v>8</v>
      </c>
      <c r="C71" s="40" t="s">
        <v>37</v>
      </c>
      <c r="D71" s="41" t="s">
        <v>9</v>
      </c>
      <c r="E71" s="42">
        <f t="shared" ref="E71:T71" si="405">E$5</f>
        <v>365</v>
      </c>
      <c r="F71" s="42">
        <f t="shared" si="405"/>
        <v>358</v>
      </c>
      <c r="G71" s="42">
        <f t="shared" si="405"/>
        <v>138</v>
      </c>
      <c r="H71" s="42">
        <f t="shared" si="405"/>
        <v>440</v>
      </c>
      <c r="I71" s="42">
        <f t="shared" si="405"/>
        <v>517</v>
      </c>
      <c r="J71" s="42">
        <f t="shared" si="405"/>
        <v>149</v>
      </c>
      <c r="K71" s="42">
        <f t="shared" si="405"/>
        <v>360</v>
      </c>
      <c r="L71" s="42">
        <f t="shared" si="405"/>
        <v>542</v>
      </c>
      <c r="M71" s="42">
        <f t="shared" si="405"/>
        <v>385</v>
      </c>
      <c r="N71" s="42">
        <f t="shared" si="405"/>
        <v>3254</v>
      </c>
      <c r="O71" s="42">
        <f t="shared" si="405"/>
        <v>385</v>
      </c>
      <c r="P71" s="42">
        <f t="shared" si="405"/>
        <v>177</v>
      </c>
      <c r="Q71" s="42">
        <f t="shared" si="405"/>
        <v>380</v>
      </c>
      <c r="R71" s="42">
        <f t="shared" si="405"/>
        <v>152</v>
      </c>
      <c r="S71" s="42">
        <f t="shared" si="405"/>
        <v>520</v>
      </c>
      <c r="T71" s="42">
        <f t="shared" si="405"/>
        <v>459</v>
      </c>
      <c r="U71" s="42">
        <f t="shared" ref="U71:Y71" si="406">U$5</f>
        <v>436</v>
      </c>
      <c r="V71" s="42">
        <f t="shared" si="406"/>
        <v>362</v>
      </c>
      <c r="W71" s="42">
        <f t="shared" si="406"/>
        <v>540</v>
      </c>
      <c r="X71" s="42">
        <f t="shared" si="406"/>
        <v>3411</v>
      </c>
      <c r="Y71" s="42">
        <f t="shared" si="406"/>
        <v>6665</v>
      </c>
      <c r="Z71" s="165">
        <f t="shared" ref="Z71" si="407">X77</f>
        <v>318</v>
      </c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22"/>
      <c r="AT71" s="23"/>
      <c r="AU71" s="23"/>
      <c r="AV71" s="23"/>
      <c r="AW71" s="23"/>
      <c r="AX71" s="23"/>
      <c r="AY71" s="24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6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4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6"/>
      <c r="DA71" s="23"/>
      <c r="DB71" s="23"/>
      <c r="DC71" s="23"/>
      <c r="DD71" s="27"/>
    </row>
    <row r="72" spans="1:108" ht="24.95" customHeight="1" thickBot="1">
      <c r="A72" s="14"/>
      <c r="B72" s="43" t="s">
        <v>14</v>
      </c>
      <c r="C72" s="202" t="s">
        <v>15</v>
      </c>
      <c r="D72" s="203"/>
      <c r="E72" s="43">
        <v>1</v>
      </c>
      <c r="F72" s="43">
        <v>2</v>
      </c>
      <c r="G72" s="43">
        <v>3</v>
      </c>
      <c r="H72" s="43">
        <v>4</v>
      </c>
      <c r="I72" s="43">
        <v>5</v>
      </c>
      <c r="J72" s="43">
        <v>6</v>
      </c>
      <c r="K72" s="43">
        <v>7</v>
      </c>
      <c r="L72" s="43">
        <v>8</v>
      </c>
      <c r="M72" s="43">
        <v>9</v>
      </c>
      <c r="N72" s="44" t="s">
        <v>16</v>
      </c>
      <c r="O72" s="43">
        <v>10</v>
      </c>
      <c r="P72" s="43">
        <v>11</v>
      </c>
      <c r="Q72" s="43">
        <v>12</v>
      </c>
      <c r="R72" s="43">
        <v>13</v>
      </c>
      <c r="S72" s="43">
        <v>14</v>
      </c>
      <c r="T72" s="43">
        <v>15</v>
      </c>
      <c r="U72" s="43">
        <v>16</v>
      </c>
      <c r="V72" s="43">
        <v>17</v>
      </c>
      <c r="W72" s="43">
        <v>18</v>
      </c>
      <c r="X72" s="44" t="s">
        <v>17</v>
      </c>
      <c r="Y72" s="44" t="s">
        <v>18</v>
      </c>
      <c r="Z72" s="164"/>
      <c r="AA72" s="45" t="s">
        <v>4</v>
      </c>
      <c r="AB72" s="45" t="s">
        <v>4</v>
      </c>
      <c r="AC72" s="45" t="s">
        <v>4</v>
      </c>
      <c r="AD72" s="46" t="s">
        <v>4</v>
      </c>
      <c r="AE72" s="46" t="s">
        <v>4</v>
      </c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47" t="s">
        <v>19</v>
      </c>
      <c r="AT72" s="48" t="s">
        <v>20</v>
      </c>
      <c r="AU72" s="48" t="s">
        <v>7</v>
      </c>
      <c r="AV72" s="48" t="s">
        <v>21</v>
      </c>
      <c r="AW72" s="48" t="s">
        <v>22</v>
      </c>
      <c r="AX72" s="49" t="s">
        <v>23</v>
      </c>
      <c r="AY72" s="46" t="s">
        <v>4</v>
      </c>
      <c r="AZ72" s="46" t="s">
        <v>4</v>
      </c>
      <c r="BA72" s="46" t="s">
        <v>4</v>
      </c>
      <c r="BB72" s="46" t="s">
        <v>4</v>
      </c>
      <c r="BC72" s="46" t="s">
        <v>4</v>
      </c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1"/>
      <c r="BQ72" s="46" t="s">
        <v>4</v>
      </c>
      <c r="BR72" s="46" t="s">
        <v>4</v>
      </c>
      <c r="BS72" s="46" t="s">
        <v>4</v>
      </c>
      <c r="BT72" s="46" t="s">
        <v>4</v>
      </c>
      <c r="BU72" s="46" t="s">
        <v>4</v>
      </c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2" t="s">
        <v>4</v>
      </c>
      <c r="CJ72" s="46" t="s">
        <v>4</v>
      </c>
      <c r="CK72" s="46" t="s">
        <v>4</v>
      </c>
      <c r="CL72" s="46" t="s">
        <v>4</v>
      </c>
      <c r="CM72" s="46" t="s">
        <v>4</v>
      </c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47" t="s">
        <v>24</v>
      </c>
      <c r="DB72" s="48" t="s">
        <v>25</v>
      </c>
      <c r="DC72" s="49" t="s">
        <v>26</v>
      </c>
      <c r="DD72" s="27"/>
    </row>
    <row r="73" spans="1:108" ht="24.95" customHeight="1">
      <c r="A73" s="14"/>
      <c r="B73" s="53">
        <v>1</v>
      </c>
      <c r="C73" s="190" t="s">
        <v>76</v>
      </c>
      <c r="D73" s="191"/>
      <c r="E73" s="56">
        <v>4</v>
      </c>
      <c r="F73" s="56">
        <v>5</v>
      </c>
      <c r="G73" s="56">
        <v>3</v>
      </c>
      <c r="H73" s="56">
        <v>4</v>
      </c>
      <c r="I73" s="56">
        <v>6</v>
      </c>
      <c r="J73" s="56">
        <v>4</v>
      </c>
      <c r="K73" s="56">
        <v>5</v>
      </c>
      <c r="L73" s="56">
        <v>6</v>
      </c>
      <c r="M73" s="56">
        <v>5</v>
      </c>
      <c r="N73" s="57">
        <f t="shared" ref="N73:N76" si="408">SUM(E73:M73)</f>
        <v>42</v>
      </c>
      <c r="O73" s="56">
        <v>5</v>
      </c>
      <c r="P73" s="56">
        <v>4</v>
      </c>
      <c r="Q73" s="56">
        <v>4</v>
      </c>
      <c r="R73" s="56">
        <v>3</v>
      </c>
      <c r="S73" s="56">
        <v>5</v>
      </c>
      <c r="T73" s="56">
        <v>6</v>
      </c>
      <c r="U73" s="56">
        <v>5</v>
      </c>
      <c r="V73" s="56">
        <v>4</v>
      </c>
      <c r="W73" s="56">
        <v>6</v>
      </c>
      <c r="X73" s="57">
        <f t="shared" ref="X73:X76" si="409">SUM(O73:W73)</f>
        <v>42</v>
      </c>
      <c r="Y73" s="57">
        <f t="shared" ref="Y73:Y76" si="410">N73+X73</f>
        <v>84</v>
      </c>
      <c r="Z73" s="164"/>
      <c r="AA73" s="7">
        <f t="shared" ref="AA73:AA76" si="411">IF(E73="","",E73-E$4)</f>
        <v>0</v>
      </c>
      <c r="AB73" s="7">
        <f t="shared" ref="AB73:AB76" si="412">IF(F73="","",F73-F$4)</f>
        <v>1</v>
      </c>
      <c r="AC73" s="7">
        <f t="shared" ref="AC73:AC76" si="413">IF(G73="","",G73-G$4)</f>
        <v>0</v>
      </c>
      <c r="AD73" s="7">
        <f t="shared" ref="AD73:AD76" si="414">IF(H73="","",H73-H$4)</f>
        <v>0</v>
      </c>
      <c r="AE73" s="7">
        <f t="shared" ref="AE73:AE76" si="415">IF(I73="","",I73-I$4)</f>
        <v>1</v>
      </c>
      <c r="AF73" s="7">
        <f t="shared" ref="AF73:AF76" si="416">IF(J73="","",J73-J$4)</f>
        <v>1</v>
      </c>
      <c r="AG73" s="7">
        <f t="shared" ref="AG73:AG76" si="417">IF(K73="","",K73-K$4)</f>
        <v>1</v>
      </c>
      <c r="AH73" s="7">
        <f t="shared" ref="AH73:AH76" si="418">IF(L73="","",L73-L$4)</f>
        <v>1</v>
      </c>
      <c r="AI73" s="7">
        <f t="shared" ref="AI73:AI76" si="419">IF(M73="","",M73-M$4)</f>
        <v>1</v>
      </c>
      <c r="AJ73" s="7">
        <f t="shared" ref="AJ73:AJ76" si="420">IF(O73="","",O73-O$4)</f>
        <v>1</v>
      </c>
      <c r="AK73" s="7">
        <f t="shared" ref="AK73:AK76" si="421">IF(P73="","",P73-P$4)</f>
        <v>1</v>
      </c>
      <c r="AL73" s="7">
        <f t="shared" ref="AL73:AL76" si="422">IF(Q73="","",Q73-Q$4)</f>
        <v>0</v>
      </c>
      <c r="AM73" s="7">
        <f t="shared" ref="AM73:AM76" si="423">IF(R73="","",R73-R$4)</f>
        <v>0</v>
      </c>
      <c r="AN73" s="7">
        <f t="shared" ref="AN73:AN76" si="424">IF(S73="","",S73-S$4)</f>
        <v>0</v>
      </c>
      <c r="AO73" s="7">
        <f t="shared" ref="AO73:AO76" si="425">IF(T73="","",T73-T$4)</f>
        <v>2</v>
      </c>
      <c r="AP73" s="7">
        <f t="shared" ref="AP73:AP76" si="426">IF(U73="","",U73-U$4)</f>
        <v>1</v>
      </c>
      <c r="AQ73" s="7">
        <f t="shared" ref="AQ73:AQ76" si="427">IF(V73="","",V73-V$4)</f>
        <v>0</v>
      </c>
      <c r="AR73" s="7">
        <f t="shared" ref="AR73:AR76" si="428">IF(W73="","",W73-W$4)</f>
        <v>1</v>
      </c>
      <c r="AS73" s="58">
        <f t="shared" ref="AS73:AS76" si="429">COUNTIF($AA73:$AR73,"=-2")</f>
        <v>0</v>
      </c>
      <c r="AT73" s="59">
        <f t="shared" ref="AT73:AT76" si="430">COUNTIF($AA73:$AR73,"=-1")</f>
        <v>0</v>
      </c>
      <c r="AU73" s="59">
        <f t="shared" ref="AU73:AU76" si="431">COUNTIF($AA73:$AR73,"=0")</f>
        <v>7</v>
      </c>
      <c r="AV73" s="59">
        <f t="shared" ref="AV73:AV76" si="432">COUNTIF($AA73:$AR73,"=1")</f>
        <v>10</v>
      </c>
      <c r="AW73" s="59">
        <f t="shared" ref="AW73:AW76" si="433">COUNTIF($AA73:$AR73,"=2")</f>
        <v>1</v>
      </c>
      <c r="AX73" s="60">
        <f t="shared" ref="AX73:AX76" si="434">COUNTIF($AA73:$AR73,"&gt;2")</f>
        <v>0</v>
      </c>
      <c r="AY73" s="50" t="str">
        <f t="shared" ref="AY73:AY76" si="435">IF(AA$4=3,AA73,"")</f>
        <v/>
      </c>
      <c r="AZ73" s="50" t="str">
        <f t="shared" ref="AZ73:AZ76" si="436">IF(AB$4=3,AB73,"")</f>
        <v/>
      </c>
      <c r="BA73" s="50">
        <f t="shared" ref="BA73:BA76" si="437">IF(AC$4=3,AC73,"")</f>
        <v>0</v>
      </c>
      <c r="BB73" s="50" t="str">
        <f t="shared" ref="BB73:BB76" si="438">IF(AD$4=3,AD73,"")</f>
        <v/>
      </c>
      <c r="BC73" s="50" t="str">
        <f t="shared" ref="BC73:BC76" si="439">IF(AE$4=3,AE73,"")</f>
        <v/>
      </c>
      <c r="BD73" s="50">
        <f t="shared" ref="BD73:BD76" si="440">IF(AF$4=3,AF73,"")</f>
        <v>1</v>
      </c>
      <c r="BE73" s="50" t="str">
        <f t="shared" ref="BE73:BE76" si="441">IF(AG$4=3,AG73,"")</f>
        <v/>
      </c>
      <c r="BF73" s="50" t="str">
        <f t="shared" ref="BF73:BF76" si="442">IF(AH$4=3,AH73,"")</f>
        <v/>
      </c>
      <c r="BG73" s="50" t="str">
        <f t="shared" ref="BG73:BG76" si="443">IF(AI$4=3,AI73,"")</f>
        <v/>
      </c>
      <c r="BH73" s="50" t="str">
        <f t="shared" ref="BH73:BH76" si="444">IF(AJ$4=3,AJ73,"")</f>
        <v/>
      </c>
      <c r="BI73" s="50">
        <f t="shared" ref="BI73:BI76" si="445">IF(AK$4=3,AK73,"")</f>
        <v>1</v>
      </c>
      <c r="BJ73" s="50" t="str">
        <f t="shared" ref="BJ73:BJ76" si="446">IF(AL$4=3,AL73,"")</f>
        <v/>
      </c>
      <c r="BK73" s="50">
        <f t="shared" ref="BK73:BK76" si="447">IF(AM$4=3,AM73,"")</f>
        <v>0</v>
      </c>
      <c r="BL73" s="50" t="str">
        <f t="shared" ref="BL73:BL76" si="448">IF(AN$4=3,AN73,"")</f>
        <v/>
      </c>
      <c r="BM73" s="50" t="str">
        <f t="shared" ref="BM73:BM76" si="449">IF(AO$4=3,AO73,"")</f>
        <v/>
      </c>
      <c r="BN73" s="50" t="str">
        <f t="shared" ref="BN73:BN76" si="450">IF(AP$4=3,AP73,"")</f>
        <v/>
      </c>
      <c r="BO73" s="50" t="str">
        <f t="shared" ref="BO73:BO76" si="451">IF(AQ$4=3,AQ73,"")</f>
        <v/>
      </c>
      <c r="BP73" s="51" t="str">
        <f t="shared" ref="BP73:BP76" si="452">IF(AR$4=3,AR73,"")</f>
        <v/>
      </c>
      <c r="BQ73" s="50">
        <f t="shared" ref="BQ73:BQ76" si="453">IF(AA$4=4,AA73,"")</f>
        <v>0</v>
      </c>
      <c r="BR73" s="50">
        <f t="shared" ref="BR73:BR76" si="454">IF(AB$4=4,AB73,"")</f>
        <v>1</v>
      </c>
      <c r="BS73" s="50" t="str">
        <f t="shared" ref="BS73:BS76" si="455">IF(AC$4=4,AC73,"")</f>
        <v/>
      </c>
      <c r="BT73" s="50">
        <f t="shared" ref="BT73:BT76" si="456">IF(AD$4=4,AD73,"")</f>
        <v>0</v>
      </c>
      <c r="BU73" s="50" t="str">
        <f t="shared" ref="BU73:BU76" si="457">IF(AE$4=4,AE73,"")</f>
        <v/>
      </c>
      <c r="BV73" s="50" t="str">
        <f t="shared" ref="BV73:BV76" si="458">IF(AF$4=4,AF73,"")</f>
        <v/>
      </c>
      <c r="BW73" s="50">
        <f t="shared" ref="BW73:BW76" si="459">IF(AG$4=4,AG73,"")</f>
        <v>1</v>
      </c>
      <c r="BX73" s="50" t="str">
        <f t="shared" ref="BX73:BX76" si="460">IF(AH$4=4,AH73,"")</f>
        <v/>
      </c>
      <c r="BY73" s="50">
        <f t="shared" ref="BY73:BY76" si="461">IF(AI$4=4,AI73,"")</f>
        <v>1</v>
      </c>
      <c r="BZ73" s="50">
        <f t="shared" ref="BZ73:BZ76" si="462">IF(AJ$4=4,AJ73,"")</f>
        <v>1</v>
      </c>
      <c r="CA73" s="50" t="str">
        <f t="shared" ref="CA73:CA76" si="463">IF(AK$4=4,AK73,"")</f>
        <v/>
      </c>
      <c r="CB73" s="50">
        <f t="shared" ref="CB73:CB76" si="464">IF(AL$4=4,AL73,"")</f>
        <v>0</v>
      </c>
      <c r="CC73" s="50" t="str">
        <f t="shared" ref="CC73:CC76" si="465">IF(AM$4=4,AM73,"")</f>
        <v/>
      </c>
      <c r="CD73" s="50" t="str">
        <f t="shared" ref="CD73:CD76" si="466">IF(AN$4=4,AN73,"")</f>
        <v/>
      </c>
      <c r="CE73" s="50">
        <f t="shared" ref="CE73:CE76" si="467">IF(AO$4=4,AO73,"")</f>
        <v>2</v>
      </c>
      <c r="CF73" s="50">
        <f t="shared" ref="CF73:CF76" si="468">IF(AP$4=4,AP73,"")</f>
        <v>1</v>
      </c>
      <c r="CG73" s="50">
        <f t="shared" ref="CG73:CG76" si="469">IF(AQ$4=4,AQ73,"")</f>
        <v>0</v>
      </c>
      <c r="CH73" s="50" t="str">
        <f t="shared" ref="CH73:CH76" si="470">IF(AR$4=4,AR73,"")</f>
        <v/>
      </c>
      <c r="CI73" s="61" t="str">
        <f t="shared" ref="CI73:CI76" si="471">IF(AA$4=5,AA73,"")</f>
        <v/>
      </c>
      <c r="CJ73" s="50" t="str">
        <f t="shared" ref="CJ73:CJ76" si="472">IF(AB$4=5,AB73,"")</f>
        <v/>
      </c>
      <c r="CK73" s="50" t="str">
        <f t="shared" ref="CK73:CK76" si="473">IF(AC$4=5,AC73,"")</f>
        <v/>
      </c>
      <c r="CL73" s="50" t="str">
        <f t="shared" ref="CL73:CL76" si="474">IF(AD$4=5,AD73,"")</f>
        <v/>
      </c>
      <c r="CM73" s="50">
        <f t="shared" ref="CM73:CM76" si="475">IF(AE$4=5,AE73,"")</f>
        <v>1</v>
      </c>
      <c r="CN73" s="50" t="str">
        <f t="shared" ref="CN73:CN76" si="476">IF(AF$4=5,AF73,"")</f>
        <v/>
      </c>
      <c r="CO73" s="50" t="str">
        <f t="shared" ref="CO73:CO76" si="477">IF(AG$4=5,AG73,"")</f>
        <v/>
      </c>
      <c r="CP73" s="50">
        <f t="shared" ref="CP73:CP76" si="478">IF(AH$4=5,AH73,"")</f>
        <v>1</v>
      </c>
      <c r="CQ73" s="50" t="str">
        <f t="shared" ref="CQ73:CQ76" si="479">IF(AI$4=5,AI73,"")</f>
        <v/>
      </c>
      <c r="CR73" s="50" t="str">
        <f t="shared" ref="CR73:CR76" si="480">IF(AJ$4=5,AJ73,"")</f>
        <v/>
      </c>
      <c r="CS73" s="50" t="str">
        <f t="shared" ref="CS73:CS76" si="481">IF(AK$4=5,AK73,"")</f>
        <v/>
      </c>
      <c r="CT73" s="50" t="str">
        <f t="shared" ref="CT73:CT76" si="482">IF(AL$4=5,AL73,"")</f>
        <v/>
      </c>
      <c r="CU73" s="50" t="str">
        <f t="shared" ref="CU73:CU76" si="483">IF(AM$4=5,AM73,"")</f>
        <v/>
      </c>
      <c r="CV73" s="50">
        <f t="shared" ref="CV73:CV76" si="484">IF(AN$4=5,AN73,"")</f>
        <v>0</v>
      </c>
      <c r="CW73" s="50" t="str">
        <f t="shared" ref="CW73:CW76" si="485">IF(AO$4=5,AO73,"")</f>
        <v/>
      </c>
      <c r="CX73" s="50" t="str">
        <f t="shared" ref="CX73:CX76" si="486">IF(AP$4=5,AP73,"")</f>
        <v/>
      </c>
      <c r="CY73" s="50" t="str">
        <f t="shared" ref="CY73:CY76" si="487">IF(AQ$4=5,AQ73,"")</f>
        <v/>
      </c>
      <c r="CZ73" s="50">
        <f t="shared" ref="CZ73:CZ76" si="488">IF(AR$4=5,AR73,"")</f>
        <v>1</v>
      </c>
      <c r="DA73" s="62">
        <f t="shared" ref="DA73:DA76" si="489">SUM(AY73:BP73)</f>
        <v>2</v>
      </c>
      <c r="DB73" s="63">
        <f t="shared" ref="DB73:DB76" si="490">SUM(BQ73:CH73)</f>
        <v>7</v>
      </c>
      <c r="DC73" s="64">
        <f t="shared" ref="DC73:DC76" si="491">SUM(CI73:CZ73)</f>
        <v>3</v>
      </c>
      <c r="DD73" s="27"/>
    </row>
    <row r="74" spans="1:108" ht="24.95" customHeight="1">
      <c r="A74" s="14"/>
      <c r="B74" s="53">
        <v>2</v>
      </c>
      <c r="C74" s="190" t="s">
        <v>77</v>
      </c>
      <c r="D74" s="191"/>
      <c r="E74" s="56">
        <v>4</v>
      </c>
      <c r="F74" s="56">
        <v>5</v>
      </c>
      <c r="G74" s="56">
        <v>3</v>
      </c>
      <c r="H74" s="56">
        <v>5</v>
      </c>
      <c r="I74" s="56">
        <v>5</v>
      </c>
      <c r="J74" s="56">
        <v>3</v>
      </c>
      <c r="K74" s="56">
        <v>5</v>
      </c>
      <c r="L74" s="56">
        <v>6</v>
      </c>
      <c r="M74" s="56">
        <v>6</v>
      </c>
      <c r="N74" s="57">
        <f t="shared" si="408"/>
        <v>42</v>
      </c>
      <c r="O74" s="56">
        <v>6</v>
      </c>
      <c r="P74" s="56">
        <v>3</v>
      </c>
      <c r="Q74" s="56">
        <v>4</v>
      </c>
      <c r="R74" s="56">
        <v>3</v>
      </c>
      <c r="S74" s="56">
        <v>6</v>
      </c>
      <c r="T74" s="56">
        <v>5</v>
      </c>
      <c r="U74" s="56">
        <v>6</v>
      </c>
      <c r="V74" s="56">
        <v>4</v>
      </c>
      <c r="W74" s="56">
        <v>4</v>
      </c>
      <c r="X74" s="57">
        <f t="shared" si="409"/>
        <v>41</v>
      </c>
      <c r="Y74" s="57">
        <f t="shared" si="410"/>
        <v>83</v>
      </c>
      <c r="Z74" s="164"/>
      <c r="AA74" s="7">
        <f t="shared" si="411"/>
        <v>0</v>
      </c>
      <c r="AB74" s="7">
        <f t="shared" si="412"/>
        <v>1</v>
      </c>
      <c r="AC74" s="7">
        <f t="shared" si="413"/>
        <v>0</v>
      </c>
      <c r="AD74" s="7">
        <f t="shared" si="414"/>
        <v>1</v>
      </c>
      <c r="AE74" s="7">
        <f t="shared" si="415"/>
        <v>0</v>
      </c>
      <c r="AF74" s="7">
        <f t="shared" si="416"/>
        <v>0</v>
      </c>
      <c r="AG74" s="7">
        <f t="shared" si="417"/>
        <v>1</v>
      </c>
      <c r="AH74" s="7">
        <f t="shared" si="418"/>
        <v>1</v>
      </c>
      <c r="AI74" s="7">
        <f t="shared" si="419"/>
        <v>2</v>
      </c>
      <c r="AJ74" s="7">
        <f t="shared" si="420"/>
        <v>2</v>
      </c>
      <c r="AK74" s="7">
        <f t="shared" si="421"/>
        <v>0</v>
      </c>
      <c r="AL74" s="7">
        <f t="shared" si="422"/>
        <v>0</v>
      </c>
      <c r="AM74" s="7">
        <f t="shared" si="423"/>
        <v>0</v>
      </c>
      <c r="AN74" s="7">
        <f t="shared" si="424"/>
        <v>1</v>
      </c>
      <c r="AO74" s="7">
        <f t="shared" si="425"/>
        <v>1</v>
      </c>
      <c r="AP74" s="7">
        <f t="shared" si="426"/>
        <v>2</v>
      </c>
      <c r="AQ74" s="7">
        <f t="shared" si="427"/>
        <v>0</v>
      </c>
      <c r="AR74" s="7">
        <f t="shared" si="428"/>
        <v>-1</v>
      </c>
      <c r="AS74" s="65">
        <f t="shared" si="429"/>
        <v>0</v>
      </c>
      <c r="AT74" s="66">
        <f t="shared" si="430"/>
        <v>1</v>
      </c>
      <c r="AU74" s="66">
        <f t="shared" si="431"/>
        <v>8</v>
      </c>
      <c r="AV74" s="66">
        <f t="shared" si="432"/>
        <v>6</v>
      </c>
      <c r="AW74" s="66">
        <f t="shared" si="433"/>
        <v>3</v>
      </c>
      <c r="AX74" s="67">
        <f t="shared" si="434"/>
        <v>0</v>
      </c>
      <c r="AY74" s="50" t="str">
        <f t="shared" si="435"/>
        <v/>
      </c>
      <c r="AZ74" s="50" t="str">
        <f t="shared" si="436"/>
        <v/>
      </c>
      <c r="BA74" s="50">
        <f t="shared" si="437"/>
        <v>0</v>
      </c>
      <c r="BB74" s="50" t="str">
        <f t="shared" si="438"/>
        <v/>
      </c>
      <c r="BC74" s="50" t="str">
        <f t="shared" si="439"/>
        <v/>
      </c>
      <c r="BD74" s="50">
        <f t="shared" si="440"/>
        <v>0</v>
      </c>
      <c r="BE74" s="50" t="str">
        <f t="shared" si="441"/>
        <v/>
      </c>
      <c r="BF74" s="50" t="str">
        <f t="shared" si="442"/>
        <v/>
      </c>
      <c r="BG74" s="50" t="str">
        <f t="shared" si="443"/>
        <v/>
      </c>
      <c r="BH74" s="50" t="str">
        <f t="shared" si="444"/>
        <v/>
      </c>
      <c r="BI74" s="50">
        <f t="shared" si="445"/>
        <v>0</v>
      </c>
      <c r="BJ74" s="50" t="str">
        <f t="shared" si="446"/>
        <v/>
      </c>
      <c r="BK74" s="50">
        <f t="shared" si="447"/>
        <v>0</v>
      </c>
      <c r="BL74" s="50" t="str">
        <f t="shared" si="448"/>
        <v/>
      </c>
      <c r="BM74" s="50" t="str">
        <f t="shared" si="449"/>
        <v/>
      </c>
      <c r="BN74" s="50" t="str">
        <f t="shared" si="450"/>
        <v/>
      </c>
      <c r="BO74" s="50" t="str">
        <f t="shared" si="451"/>
        <v/>
      </c>
      <c r="BP74" s="51" t="str">
        <f t="shared" si="452"/>
        <v/>
      </c>
      <c r="BQ74" s="50">
        <f t="shared" si="453"/>
        <v>0</v>
      </c>
      <c r="BR74" s="50">
        <f t="shared" si="454"/>
        <v>1</v>
      </c>
      <c r="BS74" s="50" t="str">
        <f t="shared" si="455"/>
        <v/>
      </c>
      <c r="BT74" s="50">
        <f t="shared" si="456"/>
        <v>1</v>
      </c>
      <c r="BU74" s="50" t="str">
        <f t="shared" si="457"/>
        <v/>
      </c>
      <c r="BV74" s="50" t="str">
        <f t="shared" si="458"/>
        <v/>
      </c>
      <c r="BW74" s="50">
        <f t="shared" si="459"/>
        <v>1</v>
      </c>
      <c r="BX74" s="50" t="str">
        <f t="shared" si="460"/>
        <v/>
      </c>
      <c r="BY74" s="50">
        <f t="shared" si="461"/>
        <v>2</v>
      </c>
      <c r="BZ74" s="50">
        <f t="shared" si="462"/>
        <v>2</v>
      </c>
      <c r="CA74" s="50" t="str">
        <f t="shared" si="463"/>
        <v/>
      </c>
      <c r="CB74" s="50">
        <f t="shared" si="464"/>
        <v>0</v>
      </c>
      <c r="CC74" s="50" t="str">
        <f t="shared" si="465"/>
        <v/>
      </c>
      <c r="CD74" s="50" t="str">
        <f t="shared" si="466"/>
        <v/>
      </c>
      <c r="CE74" s="50">
        <f t="shared" si="467"/>
        <v>1</v>
      </c>
      <c r="CF74" s="50">
        <f t="shared" si="468"/>
        <v>2</v>
      </c>
      <c r="CG74" s="50">
        <f t="shared" si="469"/>
        <v>0</v>
      </c>
      <c r="CH74" s="50" t="str">
        <f t="shared" si="470"/>
        <v/>
      </c>
      <c r="CI74" s="61" t="str">
        <f t="shared" si="471"/>
        <v/>
      </c>
      <c r="CJ74" s="50" t="str">
        <f t="shared" si="472"/>
        <v/>
      </c>
      <c r="CK74" s="50" t="str">
        <f t="shared" si="473"/>
        <v/>
      </c>
      <c r="CL74" s="50" t="str">
        <f t="shared" si="474"/>
        <v/>
      </c>
      <c r="CM74" s="50">
        <f t="shared" si="475"/>
        <v>0</v>
      </c>
      <c r="CN74" s="50" t="str">
        <f t="shared" si="476"/>
        <v/>
      </c>
      <c r="CO74" s="50" t="str">
        <f t="shared" si="477"/>
        <v/>
      </c>
      <c r="CP74" s="50">
        <f t="shared" si="478"/>
        <v>1</v>
      </c>
      <c r="CQ74" s="50" t="str">
        <f t="shared" si="479"/>
        <v/>
      </c>
      <c r="CR74" s="50" t="str">
        <f t="shared" si="480"/>
        <v/>
      </c>
      <c r="CS74" s="50" t="str">
        <f t="shared" si="481"/>
        <v/>
      </c>
      <c r="CT74" s="50" t="str">
        <f t="shared" si="482"/>
        <v/>
      </c>
      <c r="CU74" s="50" t="str">
        <f t="shared" si="483"/>
        <v/>
      </c>
      <c r="CV74" s="50">
        <f t="shared" si="484"/>
        <v>1</v>
      </c>
      <c r="CW74" s="50" t="str">
        <f t="shared" si="485"/>
        <v/>
      </c>
      <c r="CX74" s="50" t="str">
        <f t="shared" si="486"/>
        <v/>
      </c>
      <c r="CY74" s="50" t="str">
        <f t="shared" si="487"/>
        <v/>
      </c>
      <c r="CZ74" s="50">
        <f t="shared" si="488"/>
        <v>-1</v>
      </c>
      <c r="DA74" s="68">
        <f t="shared" si="489"/>
        <v>0</v>
      </c>
      <c r="DB74" s="69">
        <f t="shared" si="490"/>
        <v>10</v>
      </c>
      <c r="DC74" s="70">
        <f t="shared" si="491"/>
        <v>1</v>
      </c>
      <c r="DD74" s="27"/>
    </row>
    <row r="75" spans="1:108" ht="24.95" customHeight="1">
      <c r="A75" s="14"/>
      <c r="B75" s="53" t="s">
        <v>29</v>
      </c>
      <c r="C75" s="190" t="s">
        <v>78</v>
      </c>
      <c r="D75" s="191"/>
      <c r="E75" s="56">
        <v>5</v>
      </c>
      <c r="F75" s="56">
        <v>3</v>
      </c>
      <c r="G75" s="56">
        <v>3</v>
      </c>
      <c r="H75" s="56">
        <v>4</v>
      </c>
      <c r="I75" s="56">
        <v>5</v>
      </c>
      <c r="J75" s="56">
        <v>3</v>
      </c>
      <c r="K75" s="56">
        <v>4</v>
      </c>
      <c r="L75" s="56">
        <v>5</v>
      </c>
      <c r="M75" s="56">
        <v>3</v>
      </c>
      <c r="N75" s="57">
        <f t="shared" si="408"/>
        <v>35</v>
      </c>
      <c r="O75" s="56">
        <v>4</v>
      </c>
      <c r="P75" s="56">
        <v>3</v>
      </c>
      <c r="Q75" s="56">
        <v>5</v>
      </c>
      <c r="R75" s="56">
        <v>3</v>
      </c>
      <c r="S75" s="56">
        <v>6</v>
      </c>
      <c r="T75" s="56">
        <v>5</v>
      </c>
      <c r="U75" s="56">
        <v>4</v>
      </c>
      <c r="V75" s="56">
        <v>6</v>
      </c>
      <c r="W75" s="56">
        <v>5</v>
      </c>
      <c r="X75" s="57">
        <f t="shared" si="409"/>
        <v>41</v>
      </c>
      <c r="Y75" s="57">
        <f t="shared" si="410"/>
        <v>76</v>
      </c>
      <c r="Z75" s="164"/>
      <c r="AA75" s="7">
        <f t="shared" si="411"/>
        <v>1</v>
      </c>
      <c r="AB75" s="7">
        <f t="shared" si="412"/>
        <v>-1</v>
      </c>
      <c r="AC75" s="7">
        <f t="shared" si="413"/>
        <v>0</v>
      </c>
      <c r="AD75" s="7">
        <f t="shared" si="414"/>
        <v>0</v>
      </c>
      <c r="AE75" s="7">
        <f t="shared" si="415"/>
        <v>0</v>
      </c>
      <c r="AF75" s="7">
        <f t="shared" si="416"/>
        <v>0</v>
      </c>
      <c r="AG75" s="7">
        <f t="shared" si="417"/>
        <v>0</v>
      </c>
      <c r="AH75" s="7">
        <f t="shared" si="418"/>
        <v>0</v>
      </c>
      <c r="AI75" s="7">
        <f t="shared" si="419"/>
        <v>-1</v>
      </c>
      <c r="AJ75" s="7">
        <f t="shared" si="420"/>
        <v>0</v>
      </c>
      <c r="AK75" s="7">
        <f t="shared" si="421"/>
        <v>0</v>
      </c>
      <c r="AL75" s="7">
        <f t="shared" si="422"/>
        <v>1</v>
      </c>
      <c r="AM75" s="7">
        <f t="shared" si="423"/>
        <v>0</v>
      </c>
      <c r="AN75" s="7">
        <f t="shared" si="424"/>
        <v>1</v>
      </c>
      <c r="AO75" s="7">
        <f t="shared" si="425"/>
        <v>1</v>
      </c>
      <c r="AP75" s="7">
        <f t="shared" si="426"/>
        <v>0</v>
      </c>
      <c r="AQ75" s="7">
        <f t="shared" si="427"/>
        <v>2</v>
      </c>
      <c r="AR75" s="7">
        <f t="shared" si="428"/>
        <v>0</v>
      </c>
      <c r="AS75" s="65">
        <f t="shared" si="429"/>
        <v>0</v>
      </c>
      <c r="AT75" s="66">
        <f t="shared" si="430"/>
        <v>2</v>
      </c>
      <c r="AU75" s="66">
        <f t="shared" si="431"/>
        <v>11</v>
      </c>
      <c r="AV75" s="66">
        <f t="shared" si="432"/>
        <v>4</v>
      </c>
      <c r="AW75" s="66">
        <f t="shared" si="433"/>
        <v>1</v>
      </c>
      <c r="AX75" s="67">
        <f t="shared" si="434"/>
        <v>0</v>
      </c>
      <c r="AY75" s="50" t="str">
        <f t="shared" si="435"/>
        <v/>
      </c>
      <c r="AZ75" s="50" t="str">
        <f t="shared" si="436"/>
        <v/>
      </c>
      <c r="BA75" s="50">
        <f t="shared" si="437"/>
        <v>0</v>
      </c>
      <c r="BB75" s="50" t="str">
        <f t="shared" si="438"/>
        <v/>
      </c>
      <c r="BC75" s="50" t="str">
        <f t="shared" si="439"/>
        <v/>
      </c>
      <c r="BD75" s="50">
        <f t="shared" si="440"/>
        <v>0</v>
      </c>
      <c r="BE75" s="50" t="str">
        <f t="shared" si="441"/>
        <v/>
      </c>
      <c r="BF75" s="50" t="str">
        <f t="shared" si="442"/>
        <v/>
      </c>
      <c r="BG75" s="50" t="str">
        <f t="shared" si="443"/>
        <v/>
      </c>
      <c r="BH75" s="50" t="str">
        <f t="shared" si="444"/>
        <v/>
      </c>
      <c r="BI75" s="50">
        <f t="shared" si="445"/>
        <v>0</v>
      </c>
      <c r="BJ75" s="50" t="str">
        <f t="shared" si="446"/>
        <v/>
      </c>
      <c r="BK75" s="50">
        <f t="shared" si="447"/>
        <v>0</v>
      </c>
      <c r="BL75" s="50" t="str">
        <f t="shared" si="448"/>
        <v/>
      </c>
      <c r="BM75" s="50" t="str">
        <f t="shared" si="449"/>
        <v/>
      </c>
      <c r="BN75" s="50" t="str">
        <f t="shared" si="450"/>
        <v/>
      </c>
      <c r="BO75" s="50" t="str">
        <f t="shared" si="451"/>
        <v/>
      </c>
      <c r="BP75" s="51" t="str">
        <f t="shared" si="452"/>
        <v/>
      </c>
      <c r="BQ75" s="50">
        <f t="shared" si="453"/>
        <v>1</v>
      </c>
      <c r="BR75" s="50">
        <f t="shared" si="454"/>
        <v>-1</v>
      </c>
      <c r="BS75" s="50" t="str">
        <f t="shared" si="455"/>
        <v/>
      </c>
      <c r="BT75" s="50">
        <f t="shared" si="456"/>
        <v>0</v>
      </c>
      <c r="BU75" s="50" t="str">
        <f t="shared" si="457"/>
        <v/>
      </c>
      <c r="BV75" s="50" t="str">
        <f t="shared" si="458"/>
        <v/>
      </c>
      <c r="BW75" s="50">
        <f t="shared" si="459"/>
        <v>0</v>
      </c>
      <c r="BX75" s="50" t="str">
        <f t="shared" si="460"/>
        <v/>
      </c>
      <c r="BY75" s="50">
        <f t="shared" si="461"/>
        <v>-1</v>
      </c>
      <c r="BZ75" s="50">
        <f t="shared" si="462"/>
        <v>0</v>
      </c>
      <c r="CA75" s="50" t="str">
        <f t="shared" si="463"/>
        <v/>
      </c>
      <c r="CB75" s="50">
        <f t="shared" si="464"/>
        <v>1</v>
      </c>
      <c r="CC75" s="50" t="str">
        <f t="shared" si="465"/>
        <v/>
      </c>
      <c r="CD75" s="50" t="str">
        <f t="shared" si="466"/>
        <v/>
      </c>
      <c r="CE75" s="50">
        <f t="shared" si="467"/>
        <v>1</v>
      </c>
      <c r="CF75" s="50">
        <f t="shared" si="468"/>
        <v>0</v>
      </c>
      <c r="CG75" s="50">
        <f t="shared" si="469"/>
        <v>2</v>
      </c>
      <c r="CH75" s="50" t="str">
        <f t="shared" si="470"/>
        <v/>
      </c>
      <c r="CI75" s="61" t="str">
        <f t="shared" si="471"/>
        <v/>
      </c>
      <c r="CJ75" s="50" t="str">
        <f t="shared" si="472"/>
        <v/>
      </c>
      <c r="CK75" s="50" t="str">
        <f t="shared" si="473"/>
        <v/>
      </c>
      <c r="CL75" s="50" t="str">
        <f t="shared" si="474"/>
        <v/>
      </c>
      <c r="CM75" s="50">
        <f t="shared" si="475"/>
        <v>0</v>
      </c>
      <c r="CN75" s="50" t="str">
        <f t="shared" si="476"/>
        <v/>
      </c>
      <c r="CO75" s="50" t="str">
        <f t="shared" si="477"/>
        <v/>
      </c>
      <c r="CP75" s="50">
        <f t="shared" si="478"/>
        <v>0</v>
      </c>
      <c r="CQ75" s="50" t="str">
        <f t="shared" si="479"/>
        <v/>
      </c>
      <c r="CR75" s="50" t="str">
        <f t="shared" si="480"/>
        <v/>
      </c>
      <c r="CS75" s="50" t="str">
        <f t="shared" si="481"/>
        <v/>
      </c>
      <c r="CT75" s="50" t="str">
        <f t="shared" si="482"/>
        <v/>
      </c>
      <c r="CU75" s="50" t="str">
        <f t="shared" si="483"/>
        <v/>
      </c>
      <c r="CV75" s="50">
        <f t="shared" si="484"/>
        <v>1</v>
      </c>
      <c r="CW75" s="50" t="str">
        <f t="shared" si="485"/>
        <v/>
      </c>
      <c r="CX75" s="50" t="str">
        <f t="shared" si="486"/>
        <v/>
      </c>
      <c r="CY75" s="50" t="str">
        <f t="shared" si="487"/>
        <v/>
      </c>
      <c r="CZ75" s="50">
        <f t="shared" si="488"/>
        <v>0</v>
      </c>
      <c r="DA75" s="68">
        <f t="shared" si="489"/>
        <v>0</v>
      </c>
      <c r="DB75" s="69">
        <f t="shared" si="490"/>
        <v>3</v>
      </c>
      <c r="DC75" s="70">
        <f t="shared" si="491"/>
        <v>1</v>
      </c>
      <c r="DD75" s="27"/>
    </row>
    <row r="76" spans="1:108" s="82" customFormat="1" ht="24.95" customHeight="1" thickBot="1">
      <c r="A76" s="71"/>
      <c r="B76" s="72" t="s">
        <v>30</v>
      </c>
      <c r="C76" s="190" t="s">
        <v>79</v>
      </c>
      <c r="D76" s="191"/>
      <c r="E76" s="56">
        <v>4</v>
      </c>
      <c r="F76" s="56">
        <v>5</v>
      </c>
      <c r="G76" s="56">
        <v>4</v>
      </c>
      <c r="H76" s="56">
        <v>4</v>
      </c>
      <c r="I76" s="56">
        <v>5</v>
      </c>
      <c r="J76" s="56">
        <v>3</v>
      </c>
      <c r="K76" s="56">
        <v>3</v>
      </c>
      <c r="L76" s="56">
        <v>5</v>
      </c>
      <c r="M76" s="56">
        <v>3</v>
      </c>
      <c r="N76" s="57">
        <f t="shared" si="408"/>
        <v>36</v>
      </c>
      <c r="O76" s="56">
        <v>4</v>
      </c>
      <c r="P76" s="56">
        <v>3</v>
      </c>
      <c r="Q76" s="56">
        <v>5</v>
      </c>
      <c r="R76" s="56">
        <v>4</v>
      </c>
      <c r="S76" s="56">
        <v>5</v>
      </c>
      <c r="T76" s="56">
        <v>5</v>
      </c>
      <c r="U76" s="56">
        <v>5</v>
      </c>
      <c r="V76" s="56">
        <v>3</v>
      </c>
      <c r="W76" s="56">
        <v>5</v>
      </c>
      <c r="X76" s="73">
        <f t="shared" si="409"/>
        <v>39</v>
      </c>
      <c r="Y76" s="73">
        <f t="shared" si="410"/>
        <v>75</v>
      </c>
      <c r="Z76" s="166"/>
      <c r="AA76" s="7">
        <f t="shared" si="411"/>
        <v>0</v>
      </c>
      <c r="AB76" s="7">
        <f t="shared" si="412"/>
        <v>1</v>
      </c>
      <c r="AC76" s="7">
        <f t="shared" si="413"/>
        <v>1</v>
      </c>
      <c r="AD76" s="7">
        <f t="shared" si="414"/>
        <v>0</v>
      </c>
      <c r="AE76" s="7">
        <f t="shared" si="415"/>
        <v>0</v>
      </c>
      <c r="AF76" s="7">
        <f t="shared" si="416"/>
        <v>0</v>
      </c>
      <c r="AG76" s="7">
        <f t="shared" si="417"/>
        <v>-1</v>
      </c>
      <c r="AH76" s="7">
        <f t="shared" si="418"/>
        <v>0</v>
      </c>
      <c r="AI76" s="7">
        <f t="shared" si="419"/>
        <v>-1</v>
      </c>
      <c r="AJ76" s="7">
        <f t="shared" si="420"/>
        <v>0</v>
      </c>
      <c r="AK76" s="7">
        <f t="shared" si="421"/>
        <v>0</v>
      </c>
      <c r="AL76" s="7">
        <f t="shared" si="422"/>
        <v>1</v>
      </c>
      <c r="AM76" s="7">
        <f t="shared" si="423"/>
        <v>1</v>
      </c>
      <c r="AN76" s="7">
        <f t="shared" si="424"/>
        <v>0</v>
      </c>
      <c r="AO76" s="7">
        <f t="shared" si="425"/>
        <v>1</v>
      </c>
      <c r="AP76" s="7">
        <f t="shared" si="426"/>
        <v>1</v>
      </c>
      <c r="AQ76" s="7">
        <f t="shared" si="427"/>
        <v>-1</v>
      </c>
      <c r="AR76" s="7">
        <f t="shared" si="428"/>
        <v>0</v>
      </c>
      <c r="AS76" s="75">
        <f t="shared" si="429"/>
        <v>0</v>
      </c>
      <c r="AT76" s="76">
        <f t="shared" si="430"/>
        <v>3</v>
      </c>
      <c r="AU76" s="76">
        <f t="shared" si="431"/>
        <v>9</v>
      </c>
      <c r="AV76" s="76">
        <f t="shared" si="432"/>
        <v>6</v>
      </c>
      <c r="AW76" s="76">
        <f t="shared" si="433"/>
        <v>0</v>
      </c>
      <c r="AX76" s="77">
        <f t="shared" si="434"/>
        <v>0</v>
      </c>
      <c r="AY76" s="50" t="str">
        <f t="shared" si="435"/>
        <v/>
      </c>
      <c r="AZ76" s="50" t="str">
        <f t="shared" si="436"/>
        <v/>
      </c>
      <c r="BA76" s="50">
        <f t="shared" si="437"/>
        <v>1</v>
      </c>
      <c r="BB76" s="50" t="str">
        <f t="shared" si="438"/>
        <v/>
      </c>
      <c r="BC76" s="50" t="str">
        <f t="shared" si="439"/>
        <v/>
      </c>
      <c r="BD76" s="50">
        <f t="shared" si="440"/>
        <v>0</v>
      </c>
      <c r="BE76" s="50" t="str">
        <f t="shared" si="441"/>
        <v/>
      </c>
      <c r="BF76" s="50" t="str">
        <f t="shared" si="442"/>
        <v/>
      </c>
      <c r="BG76" s="50" t="str">
        <f t="shared" si="443"/>
        <v/>
      </c>
      <c r="BH76" s="50" t="str">
        <f t="shared" si="444"/>
        <v/>
      </c>
      <c r="BI76" s="50">
        <f t="shared" si="445"/>
        <v>0</v>
      </c>
      <c r="BJ76" s="50" t="str">
        <f t="shared" si="446"/>
        <v/>
      </c>
      <c r="BK76" s="50">
        <f t="shared" si="447"/>
        <v>1</v>
      </c>
      <c r="BL76" s="50" t="str">
        <f t="shared" si="448"/>
        <v/>
      </c>
      <c r="BM76" s="50" t="str">
        <f t="shared" si="449"/>
        <v/>
      </c>
      <c r="BN76" s="50" t="str">
        <f t="shared" si="450"/>
        <v/>
      </c>
      <c r="BO76" s="50" t="str">
        <f t="shared" si="451"/>
        <v/>
      </c>
      <c r="BP76" s="51" t="str">
        <f t="shared" si="452"/>
        <v/>
      </c>
      <c r="BQ76" s="50">
        <f t="shared" si="453"/>
        <v>0</v>
      </c>
      <c r="BR76" s="50">
        <f t="shared" si="454"/>
        <v>1</v>
      </c>
      <c r="BS76" s="50" t="str">
        <f t="shared" si="455"/>
        <v/>
      </c>
      <c r="BT76" s="50">
        <f t="shared" si="456"/>
        <v>0</v>
      </c>
      <c r="BU76" s="50" t="str">
        <f t="shared" si="457"/>
        <v/>
      </c>
      <c r="BV76" s="50" t="str">
        <f t="shared" si="458"/>
        <v/>
      </c>
      <c r="BW76" s="50">
        <f t="shared" si="459"/>
        <v>-1</v>
      </c>
      <c r="BX76" s="50" t="str">
        <f t="shared" si="460"/>
        <v/>
      </c>
      <c r="BY76" s="50">
        <f t="shared" si="461"/>
        <v>-1</v>
      </c>
      <c r="BZ76" s="50">
        <f t="shared" si="462"/>
        <v>0</v>
      </c>
      <c r="CA76" s="50" t="str">
        <f t="shared" si="463"/>
        <v/>
      </c>
      <c r="CB76" s="50">
        <f t="shared" si="464"/>
        <v>1</v>
      </c>
      <c r="CC76" s="50" t="str">
        <f t="shared" si="465"/>
        <v/>
      </c>
      <c r="CD76" s="50" t="str">
        <f t="shared" si="466"/>
        <v/>
      </c>
      <c r="CE76" s="50">
        <f t="shared" si="467"/>
        <v>1</v>
      </c>
      <c r="CF76" s="50">
        <f t="shared" si="468"/>
        <v>1</v>
      </c>
      <c r="CG76" s="50">
        <f t="shared" si="469"/>
        <v>-1</v>
      </c>
      <c r="CH76" s="50" t="str">
        <f t="shared" si="470"/>
        <v/>
      </c>
      <c r="CI76" s="61" t="str">
        <f t="shared" si="471"/>
        <v/>
      </c>
      <c r="CJ76" s="50" t="str">
        <f t="shared" si="472"/>
        <v/>
      </c>
      <c r="CK76" s="50" t="str">
        <f t="shared" si="473"/>
        <v/>
      </c>
      <c r="CL76" s="50" t="str">
        <f t="shared" si="474"/>
        <v/>
      </c>
      <c r="CM76" s="50">
        <f t="shared" si="475"/>
        <v>0</v>
      </c>
      <c r="CN76" s="50" t="str">
        <f t="shared" si="476"/>
        <v/>
      </c>
      <c r="CO76" s="50" t="str">
        <f t="shared" si="477"/>
        <v/>
      </c>
      <c r="CP76" s="50">
        <f t="shared" si="478"/>
        <v>0</v>
      </c>
      <c r="CQ76" s="50" t="str">
        <f t="shared" si="479"/>
        <v/>
      </c>
      <c r="CR76" s="50" t="str">
        <f t="shared" si="480"/>
        <v/>
      </c>
      <c r="CS76" s="50" t="str">
        <f t="shared" si="481"/>
        <v/>
      </c>
      <c r="CT76" s="50" t="str">
        <f t="shared" si="482"/>
        <v/>
      </c>
      <c r="CU76" s="50" t="str">
        <f t="shared" si="483"/>
        <v/>
      </c>
      <c r="CV76" s="50">
        <f t="shared" si="484"/>
        <v>0</v>
      </c>
      <c r="CW76" s="50" t="str">
        <f t="shared" si="485"/>
        <v/>
      </c>
      <c r="CX76" s="50" t="str">
        <f t="shared" si="486"/>
        <v/>
      </c>
      <c r="CY76" s="50" t="str">
        <f t="shared" si="487"/>
        <v/>
      </c>
      <c r="CZ76" s="50">
        <f t="shared" si="488"/>
        <v>0</v>
      </c>
      <c r="DA76" s="78">
        <f t="shared" si="489"/>
        <v>2</v>
      </c>
      <c r="DB76" s="79">
        <f t="shared" si="490"/>
        <v>1</v>
      </c>
      <c r="DC76" s="80">
        <f t="shared" si="491"/>
        <v>0</v>
      </c>
      <c r="DD76" s="81"/>
    </row>
    <row r="77" spans="1:108" ht="12.75" customHeight="1">
      <c r="A77" s="14"/>
      <c r="B77" s="83"/>
      <c r="C77" s="83"/>
      <c r="D77" s="83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5"/>
      <c r="Q77" s="85"/>
      <c r="R77" s="85"/>
      <c r="S77" s="85"/>
      <c r="T77" s="85"/>
      <c r="U77" s="85"/>
      <c r="V77" s="85"/>
      <c r="W77" s="85"/>
      <c r="X77" s="192">
        <f t="shared" ref="X77" si="492">SUM(Y73:Y76)</f>
        <v>318</v>
      </c>
      <c r="Y77" s="193"/>
      <c r="Z77" s="164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198">
        <f t="shared" ref="AS77:AX77" si="493">SUM(AS73:AS76)</f>
        <v>0</v>
      </c>
      <c r="AT77" s="200">
        <f t="shared" si="493"/>
        <v>6</v>
      </c>
      <c r="AU77" s="200">
        <f t="shared" si="493"/>
        <v>35</v>
      </c>
      <c r="AV77" s="200">
        <f t="shared" si="493"/>
        <v>26</v>
      </c>
      <c r="AW77" s="200">
        <f t="shared" si="493"/>
        <v>5</v>
      </c>
      <c r="AX77" s="204">
        <f t="shared" si="493"/>
        <v>0</v>
      </c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1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61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206">
        <f t="shared" ref="DA77:DC77" si="494">SUM(DA73:DA76)</f>
        <v>4</v>
      </c>
      <c r="DB77" s="186">
        <f t="shared" si="494"/>
        <v>21</v>
      </c>
      <c r="DC77" s="188">
        <f t="shared" si="494"/>
        <v>5</v>
      </c>
      <c r="DD77" s="27"/>
    </row>
    <row r="78" spans="1:108" ht="12.75" customHeight="1" thickBot="1">
      <c r="A78" s="14"/>
      <c r="B78" s="83"/>
      <c r="C78" s="83"/>
      <c r="D78" s="83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5"/>
      <c r="Q78" s="85"/>
      <c r="R78" s="85"/>
      <c r="S78" s="85"/>
      <c r="T78" s="85"/>
      <c r="U78" s="85"/>
      <c r="V78" s="85"/>
      <c r="W78" s="85"/>
      <c r="X78" s="194"/>
      <c r="Y78" s="195"/>
      <c r="Z78" s="164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199"/>
      <c r="AT78" s="201"/>
      <c r="AU78" s="201"/>
      <c r="AV78" s="201"/>
      <c r="AW78" s="201"/>
      <c r="AX78" s="205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1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61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207"/>
      <c r="DB78" s="187"/>
      <c r="DC78" s="189"/>
      <c r="DD78" s="27"/>
    </row>
    <row r="79" spans="1:108" ht="13.5" customHeight="1" thickBot="1">
      <c r="A79" s="14"/>
      <c r="B79" s="83"/>
      <c r="C79" s="83"/>
      <c r="D79" s="83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5"/>
      <c r="Q79" s="85"/>
      <c r="R79" s="85"/>
      <c r="S79" s="85"/>
      <c r="T79" s="85"/>
      <c r="U79" s="85"/>
      <c r="V79" s="85"/>
      <c r="W79" s="85"/>
      <c r="X79" s="196"/>
      <c r="Y79" s="197"/>
      <c r="Z79" s="164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22"/>
      <c r="AT79" s="23"/>
      <c r="AU79" s="23"/>
      <c r="AV79" s="23"/>
      <c r="AW79" s="23"/>
      <c r="AX79" s="23"/>
      <c r="AY79" s="24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6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4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6"/>
      <c r="DA79" s="23"/>
      <c r="DB79" s="23"/>
      <c r="DC79" s="23"/>
      <c r="DD79" s="27"/>
    </row>
    <row r="80" spans="1:108">
      <c r="A80" s="28"/>
      <c r="B80" s="86"/>
      <c r="C80" s="153" t="str">
        <f>C71</f>
        <v>NOTRE DAME</v>
      </c>
      <c r="D80" s="153" t="str">
        <f>C71</f>
        <v>NOTRE DAME</v>
      </c>
      <c r="E80" s="152">
        <f t="shared" ref="E80:M80" si="495">SUM(E73:E76)</f>
        <v>17</v>
      </c>
      <c r="F80" s="152">
        <f t="shared" si="495"/>
        <v>18</v>
      </c>
      <c r="G80" s="152">
        <f t="shared" si="495"/>
        <v>13</v>
      </c>
      <c r="H80" s="152">
        <f t="shared" si="495"/>
        <v>17</v>
      </c>
      <c r="I80" s="152">
        <f t="shared" si="495"/>
        <v>21</v>
      </c>
      <c r="J80" s="152">
        <f t="shared" si="495"/>
        <v>13</v>
      </c>
      <c r="K80" s="152">
        <f t="shared" si="495"/>
        <v>17</v>
      </c>
      <c r="L80" s="152">
        <f t="shared" si="495"/>
        <v>22</v>
      </c>
      <c r="M80" s="152">
        <f t="shared" si="495"/>
        <v>17</v>
      </c>
      <c r="N80" s="152">
        <f>SUM(N73:N76)</f>
        <v>155</v>
      </c>
      <c r="O80" s="152">
        <f t="shared" ref="O80:Y80" si="496">SUM(O73:O76)</f>
        <v>19</v>
      </c>
      <c r="P80" s="152">
        <f t="shared" si="496"/>
        <v>13</v>
      </c>
      <c r="Q80" s="152">
        <f t="shared" si="496"/>
        <v>18</v>
      </c>
      <c r="R80" s="152">
        <f t="shared" si="496"/>
        <v>13</v>
      </c>
      <c r="S80" s="152">
        <f t="shared" si="496"/>
        <v>22</v>
      </c>
      <c r="T80" s="152">
        <f t="shared" si="496"/>
        <v>21</v>
      </c>
      <c r="U80" s="152">
        <f t="shared" si="496"/>
        <v>20</v>
      </c>
      <c r="V80" s="152">
        <f t="shared" si="496"/>
        <v>17</v>
      </c>
      <c r="W80" s="152">
        <f t="shared" si="496"/>
        <v>20</v>
      </c>
      <c r="X80" s="152">
        <f t="shared" si="496"/>
        <v>163</v>
      </c>
      <c r="Y80" s="152">
        <f t="shared" si="496"/>
        <v>318</v>
      </c>
      <c r="Z80" s="16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22"/>
      <c r="AT80" s="23"/>
      <c r="AU80" s="23"/>
      <c r="AV80" s="23"/>
      <c r="AW80" s="23"/>
      <c r="AX80" s="23"/>
      <c r="AY80" s="24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6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4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6"/>
      <c r="DA80" s="23"/>
      <c r="DB80" s="23"/>
      <c r="DC80" s="23"/>
      <c r="DD80" s="27"/>
    </row>
    <row r="81" spans="1:108">
      <c r="A81" s="14"/>
      <c r="B81" s="35"/>
      <c r="C81" s="36"/>
      <c r="D81" s="37" t="s">
        <v>7</v>
      </c>
      <c r="E81" s="42">
        <f t="shared" ref="E81:T81" si="497">E$4</f>
        <v>4</v>
      </c>
      <c r="F81" s="42">
        <f t="shared" si="497"/>
        <v>4</v>
      </c>
      <c r="G81" s="42">
        <f t="shared" si="497"/>
        <v>3</v>
      </c>
      <c r="H81" s="42">
        <f t="shared" si="497"/>
        <v>4</v>
      </c>
      <c r="I81" s="42">
        <f t="shared" si="497"/>
        <v>5</v>
      </c>
      <c r="J81" s="42">
        <f t="shared" si="497"/>
        <v>3</v>
      </c>
      <c r="K81" s="42">
        <f t="shared" si="497"/>
        <v>4</v>
      </c>
      <c r="L81" s="42">
        <f t="shared" si="497"/>
        <v>5</v>
      </c>
      <c r="M81" s="42">
        <f t="shared" si="497"/>
        <v>4</v>
      </c>
      <c r="N81" s="42">
        <f t="shared" si="497"/>
        <v>36</v>
      </c>
      <c r="O81" s="42">
        <f t="shared" si="497"/>
        <v>4</v>
      </c>
      <c r="P81" s="42">
        <f t="shared" si="497"/>
        <v>3</v>
      </c>
      <c r="Q81" s="42">
        <f t="shared" si="497"/>
        <v>4</v>
      </c>
      <c r="R81" s="42">
        <f t="shared" si="497"/>
        <v>3</v>
      </c>
      <c r="S81" s="42">
        <f t="shared" si="497"/>
        <v>5</v>
      </c>
      <c r="T81" s="42">
        <f t="shared" si="497"/>
        <v>4</v>
      </c>
      <c r="U81" s="42">
        <f t="shared" ref="U81:Y81" si="498">U$4</f>
        <v>4</v>
      </c>
      <c r="V81" s="42">
        <f t="shared" si="498"/>
        <v>4</v>
      </c>
      <c r="W81" s="42">
        <f t="shared" si="498"/>
        <v>5</v>
      </c>
      <c r="X81" s="42">
        <f t="shared" si="498"/>
        <v>36</v>
      </c>
      <c r="Y81" s="42">
        <f t="shared" si="498"/>
        <v>72</v>
      </c>
      <c r="Z81" s="164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22"/>
      <c r="AT81" s="23"/>
      <c r="AU81" s="23"/>
      <c r="AV81" s="23"/>
      <c r="AW81" s="23"/>
      <c r="AX81" s="23"/>
      <c r="AY81" s="24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6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4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6"/>
      <c r="DA81" s="23"/>
      <c r="DB81" s="23"/>
      <c r="DC81" s="23"/>
      <c r="DD81" s="27"/>
    </row>
    <row r="82" spans="1:108" ht="19.5" thickBot="1">
      <c r="A82" s="14"/>
      <c r="B82" s="39" t="s">
        <v>8</v>
      </c>
      <c r="C82" s="40" t="s">
        <v>38</v>
      </c>
      <c r="D82" s="41" t="s">
        <v>9</v>
      </c>
      <c r="E82" s="42">
        <f t="shared" ref="E82:T82" si="499">E$5</f>
        <v>365</v>
      </c>
      <c r="F82" s="42">
        <f t="shared" si="499"/>
        <v>358</v>
      </c>
      <c r="G82" s="42">
        <f t="shared" si="499"/>
        <v>138</v>
      </c>
      <c r="H82" s="42">
        <f t="shared" si="499"/>
        <v>440</v>
      </c>
      <c r="I82" s="42">
        <f t="shared" si="499"/>
        <v>517</v>
      </c>
      <c r="J82" s="42">
        <f t="shared" si="499"/>
        <v>149</v>
      </c>
      <c r="K82" s="42">
        <f t="shared" si="499"/>
        <v>360</v>
      </c>
      <c r="L82" s="42">
        <f t="shared" si="499"/>
        <v>542</v>
      </c>
      <c r="M82" s="42">
        <f t="shared" si="499"/>
        <v>385</v>
      </c>
      <c r="N82" s="42">
        <f t="shared" si="499"/>
        <v>3254</v>
      </c>
      <c r="O82" s="42">
        <f t="shared" si="499"/>
        <v>385</v>
      </c>
      <c r="P82" s="42">
        <f t="shared" si="499"/>
        <v>177</v>
      </c>
      <c r="Q82" s="42">
        <f t="shared" si="499"/>
        <v>380</v>
      </c>
      <c r="R82" s="42">
        <f t="shared" si="499"/>
        <v>152</v>
      </c>
      <c r="S82" s="42">
        <f t="shared" si="499"/>
        <v>520</v>
      </c>
      <c r="T82" s="42">
        <f t="shared" si="499"/>
        <v>459</v>
      </c>
      <c r="U82" s="42">
        <f t="shared" ref="U82:Y82" si="500">U$5</f>
        <v>436</v>
      </c>
      <c r="V82" s="42">
        <f t="shared" si="500"/>
        <v>362</v>
      </c>
      <c r="W82" s="42">
        <f t="shared" si="500"/>
        <v>540</v>
      </c>
      <c r="X82" s="42">
        <f t="shared" si="500"/>
        <v>3411</v>
      </c>
      <c r="Y82" s="42">
        <f t="shared" si="500"/>
        <v>6665</v>
      </c>
      <c r="Z82" s="165">
        <f t="shared" ref="Z82" si="501">X88</f>
        <v>343</v>
      </c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22"/>
      <c r="AT82" s="23"/>
      <c r="AU82" s="23"/>
      <c r="AV82" s="23"/>
      <c r="AW82" s="23"/>
      <c r="AX82" s="23"/>
      <c r="AY82" s="24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6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4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6"/>
      <c r="DA82" s="23"/>
      <c r="DB82" s="23"/>
      <c r="DC82" s="23"/>
      <c r="DD82" s="27"/>
    </row>
    <row r="83" spans="1:108" ht="24.95" customHeight="1" thickBot="1">
      <c r="A83" s="14"/>
      <c r="B83" s="43" t="s">
        <v>14</v>
      </c>
      <c r="C83" s="202" t="s">
        <v>15</v>
      </c>
      <c r="D83" s="203"/>
      <c r="E83" s="43">
        <v>1</v>
      </c>
      <c r="F83" s="43">
        <v>2</v>
      </c>
      <c r="G83" s="43">
        <v>3</v>
      </c>
      <c r="H83" s="43">
        <v>4</v>
      </c>
      <c r="I83" s="43">
        <v>5</v>
      </c>
      <c r="J83" s="43">
        <v>6</v>
      </c>
      <c r="K83" s="43">
        <v>7</v>
      </c>
      <c r="L83" s="43">
        <v>8</v>
      </c>
      <c r="M83" s="43">
        <v>9</v>
      </c>
      <c r="N83" s="44" t="s">
        <v>16</v>
      </c>
      <c r="O83" s="43">
        <v>10</v>
      </c>
      <c r="P83" s="43">
        <v>11</v>
      </c>
      <c r="Q83" s="43">
        <v>12</v>
      </c>
      <c r="R83" s="43">
        <v>13</v>
      </c>
      <c r="S83" s="43">
        <v>14</v>
      </c>
      <c r="T83" s="43">
        <v>15</v>
      </c>
      <c r="U83" s="43">
        <v>16</v>
      </c>
      <c r="V83" s="43">
        <v>17</v>
      </c>
      <c r="W83" s="43">
        <v>18</v>
      </c>
      <c r="X83" s="44" t="s">
        <v>17</v>
      </c>
      <c r="Y83" s="44" t="s">
        <v>18</v>
      </c>
      <c r="Z83" s="164"/>
      <c r="AA83" s="45" t="s">
        <v>4</v>
      </c>
      <c r="AB83" s="45" t="s">
        <v>4</v>
      </c>
      <c r="AC83" s="45" t="s">
        <v>4</v>
      </c>
      <c r="AD83" s="46" t="s">
        <v>4</v>
      </c>
      <c r="AE83" s="46" t="s">
        <v>4</v>
      </c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47" t="s">
        <v>19</v>
      </c>
      <c r="AT83" s="48" t="s">
        <v>20</v>
      </c>
      <c r="AU83" s="48" t="s">
        <v>7</v>
      </c>
      <c r="AV83" s="48" t="s">
        <v>21</v>
      </c>
      <c r="AW83" s="48" t="s">
        <v>22</v>
      </c>
      <c r="AX83" s="49" t="s">
        <v>23</v>
      </c>
      <c r="AY83" s="46" t="s">
        <v>4</v>
      </c>
      <c r="AZ83" s="46" t="s">
        <v>4</v>
      </c>
      <c r="BA83" s="46" t="s">
        <v>4</v>
      </c>
      <c r="BB83" s="46" t="s">
        <v>4</v>
      </c>
      <c r="BC83" s="46" t="s">
        <v>4</v>
      </c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1"/>
      <c r="BQ83" s="46" t="s">
        <v>4</v>
      </c>
      <c r="BR83" s="46" t="s">
        <v>4</v>
      </c>
      <c r="BS83" s="46" t="s">
        <v>4</v>
      </c>
      <c r="BT83" s="46" t="s">
        <v>4</v>
      </c>
      <c r="BU83" s="46" t="s">
        <v>4</v>
      </c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2" t="s">
        <v>4</v>
      </c>
      <c r="CJ83" s="46" t="s">
        <v>4</v>
      </c>
      <c r="CK83" s="46" t="s">
        <v>4</v>
      </c>
      <c r="CL83" s="46" t="s">
        <v>4</v>
      </c>
      <c r="CM83" s="46" t="s">
        <v>4</v>
      </c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47" t="s">
        <v>24</v>
      </c>
      <c r="DB83" s="48" t="s">
        <v>25</v>
      </c>
      <c r="DC83" s="49" t="s">
        <v>26</v>
      </c>
      <c r="DD83" s="27"/>
    </row>
    <row r="84" spans="1:108" ht="24.95" customHeight="1">
      <c r="A84" s="14"/>
      <c r="B84" s="53">
        <v>1</v>
      </c>
      <c r="C84" s="190" t="s">
        <v>80</v>
      </c>
      <c r="D84" s="191"/>
      <c r="E84" s="56">
        <v>5</v>
      </c>
      <c r="F84" s="56">
        <v>5</v>
      </c>
      <c r="G84" s="56">
        <v>3</v>
      </c>
      <c r="H84" s="56">
        <v>5</v>
      </c>
      <c r="I84" s="56">
        <v>7</v>
      </c>
      <c r="J84" s="56">
        <v>3</v>
      </c>
      <c r="K84" s="56">
        <v>6</v>
      </c>
      <c r="L84" s="56">
        <v>7</v>
      </c>
      <c r="M84" s="56">
        <v>4</v>
      </c>
      <c r="N84" s="57">
        <f t="shared" ref="N84:N87" si="502">SUM(E84:M84)</f>
        <v>45</v>
      </c>
      <c r="O84" s="56">
        <v>4</v>
      </c>
      <c r="P84" s="56">
        <v>3</v>
      </c>
      <c r="Q84" s="56">
        <v>4</v>
      </c>
      <c r="R84" s="56">
        <v>3</v>
      </c>
      <c r="S84" s="56">
        <v>5</v>
      </c>
      <c r="T84" s="56">
        <v>5</v>
      </c>
      <c r="U84" s="56">
        <v>5</v>
      </c>
      <c r="V84" s="56">
        <v>4</v>
      </c>
      <c r="W84" s="56">
        <v>5</v>
      </c>
      <c r="X84" s="57">
        <f t="shared" ref="X84:X87" si="503">SUM(O84:W84)</f>
        <v>38</v>
      </c>
      <c r="Y84" s="57">
        <f t="shared" ref="Y84:Y87" si="504">N84+X84</f>
        <v>83</v>
      </c>
      <c r="Z84" s="164"/>
      <c r="AA84" s="7">
        <f t="shared" ref="AA84:AA87" si="505">IF(E84="","",E84-E$4)</f>
        <v>1</v>
      </c>
      <c r="AB84" s="7">
        <f t="shared" ref="AB84:AB87" si="506">IF(F84="","",F84-F$4)</f>
        <v>1</v>
      </c>
      <c r="AC84" s="7">
        <f t="shared" ref="AC84:AC87" si="507">IF(G84="","",G84-G$4)</f>
        <v>0</v>
      </c>
      <c r="AD84" s="7">
        <f t="shared" ref="AD84:AD87" si="508">IF(H84="","",H84-H$4)</f>
        <v>1</v>
      </c>
      <c r="AE84" s="7">
        <f t="shared" ref="AE84:AE87" si="509">IF(I84="","",I84-I$4)</f>
        <v>2</v>
      </c>
      <c r="AF84" s="7">
        <f t="shared" ref="AF84:AF87" si="510">IF(J84="","",J84-J$4)</f>
        <v>0</v>
      </c>
      <c r="AG84" s="7">
        <f t="shared" ref="AG84:AG87" si="511">IF(K84="","",K84-K$4)</f>
        <v>2</v>
      </c>
      <c r="AH84" s="7">
        <f t="shared" ref="AH84:AH87" si="512">IF(L84="","",L84-L$4)</f>
        <v>2</v>
      </c>
      <c r="AI84" s="7">
        <f t="shared" ref="AI84:AI87" si="513">IF(M84="","",M84-M$4)</f>
        <v>0</v>
      </c>
      <c r="AJ84" s="7">
        <f t="shared" ref="AJ84:AJ87" si="514">IF(O84="","",O84-O$4)</f>
        <v>0</v>
      </c>
      <c r="AK84" s="7">
        <f t="shared" ref="AK84:AK87" si="515">IF(P84="","",P84-P$4)</f>
        <v>0</v>
      </c>
      <c r="AL84" s="7">
        <f t="shared" ref="AL84:AL87" si="516">IF(Q84="","",Q84-Q$4)</f>
        <v>0</v>
      </c>
      <c r="AM84" s="7">
        <f t="shared" ref="AM84:AM87" si="517">IF(R84="","",R84-R$4)</f>
        <v>0</v>
      </c>
      <c r="AN84" s="7">
        <f t="shared" ref="AN84:AN87" si="518">IF(S84="","",S84-S$4)</f>
        <v>0</v>
      </c>
      <c r="AO84" s="7">
        <f t="shared" ref="AO84:AO87" si="519">IF(T84="","",T84-T$4)</f>
        <v>1</v>
      </c>
      <c r="AP84" s="7">
        <f t="shared" ref="AP84:AP87" si="520">IF(U84="","",U84-U$4)</f>
        <v>1</v>
      </c>
      <c r="AQ84" s="7">
        <f t="shared" ref="AQ84:AQ87" si="521">IF(V84="","",V84-V$4)</f>
        <v>0</v>
      </c>
      <c r="AR84" s="7">
        <f t="shared" ref="AR84:AR87" si="522">IF(W84="","",W84-W$4)</f>
        <v>0</v>
      </c>
      <c r="AS84" s="58">
        <f t="shared" ref="AS84:AS87" si="523">COUNTIF($AA84:$AR84,"=-2")</f>
        <v>0</v>
      </c>
      <c r="AT84" s="59">
        <f t="shared" ref="AT84:AT87" si="524">COUNTIF($AA84:$AR84,"=-1")</f>
        <v>0</v>
      </c>
      <c r="AU84" s="59">
        <f t="shared" ref="AU84:AU87" si="525">COUNTIF($AA84:$AR84,"=0")</f>
        <v>10</v>
      </c>
      <c r="AV84" s="59">
        <f t="shared" ref="AV84:AV87" si="526">COUNTIF($AA84:$AR84,"=1")</f>
        <v>5</v>
      </c>
      <c r="AW84" s="59">
        <f t="shared" ref="AW84:AW87" si="527">COUNTIF($AA84:$AR84,"=2")</f>
        <v>3</v>
      </c>
      <c r="AX84" s="60">
        <f t="shared" ref="AX84:AX87" si="528">COUNTIF($AA84:$AR84,"&gt;2")</f>
        <v>0</v>
      </c>
      <c r="AY84" s="50" t="str">
        <f t="shared" ref="AY84:AY87" si="529">IF(AA$4=3,AA84,"")</f>
        <v/>
      </c>
      <c r="AZ84" s="50" t="str">
        <f t="shared" ref="AZ84:AZ87" si="530">IF(AB$4=3,AB84,"")</f>
        <v/>
      </c>
      <c r="BA84" s="50">
        <f t="shared" ref="BA84:BA87" si="531">IF(AC$4=3,AC84,"")</f>
        <v>0</v>
      </c>
      <c r="BB84" s="50" t="str">
        <f t="shared" ref="BB84:BB87" si="532">IF(AD$4=3,AD84,"")</f>
        <v/>
      </c>
      <c r="BC84" s="50" t="str">
        <f t="shared" ref="BC84:BC87" si="533">IF(AE$4=3,AE84,"")</f>
        <v/>
      </c>
      <c r="BD84" s="50">
        <f t="shared" ref="BD84:BD87" si="534">IF(AF$4=3,AF84,"")</f>
        <v>0</v>
      </c>
      <c r="BE84" s="50" t="str">
        <f t="shared" ref="BE84:BE87" si="535">IF(AG$4=3,AG84,"")</f>
        <v/>
      </c>
      <c r="BF84" s="50" t="str">
        <f t="shared" ref="BF84:BF87" si="536">IF(AH$4=3,AH84,"")</f>
        <v/>
      </c>
      <c r="BG84" s="50" t="str">
        <f t="shared" ref="BG84:BG87" si="537">IF(AI$4=3,AI84,"")</f>
        <v/>
      </c>
      <c r="BH84" s="50" t="str">
        <f t="shared" ref="BH84:BH87" si="538">IF(AJ$4=3,AJ84,"")</f>
        <v/>
      </c>
      <c r="BI84" s="50">
        <f t="shared" ref="BI84:BI87" si="539">IF(AK$4=3,AK84,"")</f>
        <v>0</v>
      </c>
      <c r="BJ84" s="50" t="str">
        <f t="shared" ref="BJ84:BJ87" si="540">IF(AL$4=3,AL84,"")</f>
        <v/>
      </c>
      <c r="BK84" s="50">
        <f t="shared" ref="BK84:BK87" si="541">IF(AM$4=3,AM84,"")</f>
        <v>0</v>
      </c>
      <c r="BL84" s="50" t="str">
        <f t="shared" ref="BL84:BL87" si="542">IF(AN$4=3,AN84,"")</f>
        <v/>
      </c>
      <c r="BM84" s="50" t="str">
        <f t="shared" ref="BM84:BM87" si="543">IF(AO$4=3,AO84,"")</f>
        <v/>
      </c>
      <c r="BN84" s="50" t="str">
        <f t="shared" ref="BN84:BN87" si="544">IF(AP$4=3,AP84,"")</f>
        <v/>
      </c>
      <c r="BO84" s="50" t="str">
        <f t="shared" ref="BO84:BO87" si="545">IF(AQ$4=3,AQ84,"")</f>
        <v/>
      </c>
      <c r="BP84" s="51" t="str">
        <f t="shared" ref="BP84:BP87" si="546">IF(AR$4=3,AR84,"")</f>
        <v/>
      </c>
      <c r="BQ84" s="50">
        <f t="shared" ref="BQ84:BQ87" si="547">IF(AA$4=4,AA84,"")</f>
        <v>1</v>
      </c>
      <c r="BR84" s="50">
        <f t="shared" ref="BR84:BR87" si="548">IF(AB$4=4,AB84,"")</f>
        <v>1</v>
      </c>
      <c r="BS84" s="50" t="str">
        <f t="shared" ref="BS84:BS87" si="549">IF(AC$4=4,AC84,"")</f>
        <v/>
      </c>
      <c r="BT84" s="50">
        <f t="shared" ref="BT84:BT87" si="550">IF(AD$4=4,AD84,"")</f>
        <v>1</v>
      </c>
      <c r="BU84" s="50" t="str">
        <f t="shared" ref="BU84:BU87" si="551">IF(AE$4=4,AE84,"")</f>
        <v/>
      </c>
      <c r="BV84" s="50" t="str">
        <f t="shared" ref="BV84:BV87" si="552">IF(AF$4=4,AF84,"")</f>
        <v/>
      </c>
      <c r="BW84" s="50">
        <f t="shared" ref="BW84:BW87" si="553">IF(AG$4=4,AG84,"")</f>
        <v>2</v>
      </c>
      <c r="BX84" s="50" t="str">
        <f t="shared" ref="BX84:BX87" si="554">IF(AH$4=4,AH84,"")</f>
        <v/>
      </c>
      <c r="BY84" s="50">
        <f t="shared" ref="BY84:BY87" si="555">IF(AI$4=4,AI84,"")</f>
        <v>0</v>
      </c>
      <c r="BZ84" s="50">
        <f t="shared" ref="BZ84:BZ87" si="556">IF(AJ$4=4,AJ84,"")</f>
        <v>0</v>
      </c>
      <c r="CA84" s="50" t="str">
        <f t="shared" ref="CA84:CA87" si="557">IF(AK$4=4,AK84,"")</f>
        <v/>
      </c>
      <c r="CB84" s="50">
        <f t="shared" ref="CB84:CB87" si="558">IF(AL$4=4,AL84,"")</f>
        <v>0</v>
      </c>
      <c r="CC84" s="50" t="str">
        <f t="shared" ref="CC84:CC87" si="559">IF(AM$4=4,AM84,"")</f>
        <v/>
      </c>
      <c r="CD84" s="50" t="str">
        <f t="shared" ref="CD84:CD87" si="560">IF(AN$4=4,AN84,"")</f>
        <v/>
      </c>
      <c r="CE84" s="50">
        <f t="shared" ref="CE84:CE87" si="561">IF(AO$4=4,AO84,"")</f>
        <v>1</v>
      </c>
      <c r="CF84" s="50">
        <f t="shared" ref="CF84:CF87" si="562">IF(AP$4=4,AP84,"")</f>
        <v>1</v>
      </c>
      <c r="CG84" s="50">
        <f t="shared" ref="CG84:CG87" si="563">IF(AQ$4=4,AQ84,"")</f>
        <v>0</v>
      </c>
      <c r="CH84" s="50" t="str">
        <f t="shared" ref="CH84:CH87" si="564">IF(AR$4=4,AR84,"")</f>
        <v/>
      </c>
      <c r="CI84" s="61" t="str">
        <f t="shared" ref="CI84:CI87" si="565">IF(AA$4=5,AA84,"")</f>
        <v/>
      </c>
      <c r="CJ84" s="50" t="str">
        <f t="shared" ref="CJ84:CJ87" si="566">IF(AB$4=5,AB84,"")</f>
        <v/>
      </c>
      <c r="CK84" s="50" t="str">
        <f t="shared" ref="CK84:CK87" si="567">IF(AC$4=5,AC84,"")</f>
        <v/>
      </c>
      <c r="CL84" s="50" t="str">
        <f t="shared" ref="CL84:CL87" si="568">IF(AD$4=5,AD84,"")</f>
        <v/>
      </c>
      <c r="CM84" s="50">
        <f t="shared" ref="CM84:CM87" si="569">IF(AE$4=5,AE84,"")</f>
        <v>2</v>
      </c>
      <c r="CN84" s="50" t="str">
        <f t="shared" ref="CN84:CN87" si="570">IF(AF$4=5,AF84,"")</f>
        <v/>
      </c>
      <c r="CO84" s="50" t="str">
        <f t="shared" ref="CO84:CO87" si="571">IF(AG$4=5,AG84,"")</f>
        <v/>
      </c>
      <c r="CP84" s="50">
        <f t="shared" ref="CP84:CP87" si="572">IF(AH$4=5,AH84,"")</f>
        <v>2</v>
      </c>
      <c r="CQ84" s="50" t="str">
        <f t="shared" ref="CQ84:CQ87" si="573">IF(AI$4=5,AI84,"")</f>
        <v/>
      </c>
      <c r="CR84" s="50" t="str">
        <f t="shared" ref="CR84:CR87" si="574">IF(AJ$4=5,AJ84,"")</f>
        <v/>
      </c>
      <c r="CS84" s="50" t="str">
        <f t="shared" ref="CS84:CS87" si="575">IF(AK$4=5,AK84,"")</f>
        <v/>
      </c>
      <c r="CT84" s="50" t="str">
        <f t="shared" ref="CT84:CT87" si="576">IF(AL$4=5,AL84,"")</f>
        <v/>
      </c>
      <c r="CU84" s="50" t="str">
        <f t="shared" ref="CU84:CU87" si="577">IF(AM$4=5,AM84,"")</f>
        <v/>
      </c>
      <c r="CV84" s="50">
        <f t="shared" ref="CV84:CV87" si="578">IF(AN$4=5,AN84,"")</f>
        <v>0</v>
      </c>
      <c r="CW84" s="50" t="str">
        <f t="shared" ref="CW84:CW87" si="579">IF(AO$4=5,AO84,"")</f>
        <v/>
      </c>
      <c r="CX84" s="50" t="str">
        <f t="shared" ref="CX84:CX87" si="580">IF(AP$4=5,AP84,"")</f>
        <v/>
      </c>
      <c r="CY84" s="50" t="str">
        <f t="shared" ref="CY84:CY87" si="581">IF(AQ$4=5,AQ84,"")</f>
        <v/>
      </c>
      <c r="CZ84" s="50">
        <f t="shared" ref="CZ84:CZ87" si="582">IF(AR$4=5,AR84,"")</f>
        <v>0</v>
      </c>
      <c r="DA84" s="62">
        <f t="shared" ref="DA84:DA87" si="583">SUM(AY84:BP84)</f>
        <v>0</v>
      </c>
      <c r="DB84" s="63">
        <f t="shared" ref="DB84:DB87" si="584">SUM(BQ84:CH84)</f>
        <v>7</v>
      </c>
      <c r="DC84" s="64">
        <f t="shared" ref="DC84:DC87" si="585">SUM(CI84:CZ84)</f>
        <v>4</v>
      </c>
      <c r="DD84" s="27"/>
    </row>
    <row r="85" spans="1:108" ht="24.95" customHeight="1">
      <c r="A85" s="14"/>
      <c r="B85" s="53">
        <v>2</v>
      </c>
      <c r="C85" s="190" t="s">
        <v>81</v>
      </c>
      <c r="D85" s="191"/>
      <c r="E85" s="56">
        <v>5</v>
      </c>
      <c r="F85" s="56">
        <v>5</v>
      </c>
      <c r="G85" s="56">
        <v>5</v>
      </c>
      <c r="H85" s="56">
        <v>5</v>
      </c>
      <c r="I85" s="56">
        <v>6</v>
      </c>
      <c r="J85" s="56">
        <v>4</v>
      </c>
      <c r="K85" s="56">
        <v>5</v>
      </c>
      <c r="L85" s="56">
        <v>7</v>
      </c>
      <c r="M85" s="56">
        <v>7</v>
      </c>
      <c r="N85" s="57">
        <f t="shared" si="502"/>
        <v>49</v>
      </c>
      <c r="O85" s="56">
        <v>5</v>
      </c>
      <c r="P85" s="56">
        <v>4</v>
      </c>
      <c r="Q85" s="56">
        <v>6</v>
      </c>
      <c r="R85" s="56">
        <v>4</v>
      </c>
      <c r="S85" s="56">
        <v>5</v>
      </c>
      <c r="T85" s="56">
        <v>5</v>
      </c>
      <c r="U85" s="56">
        <v>5</v>
      </c>
      <c r="V85" s="56">
        <v>4</v>
      </c>
      <c r="W85" s="56">
        <v>7</v>
      </c>
      <c r="X85" s="57">
        <f t="shared" si="503"/>
        <v>45</v>
      </c>
      <c r="Y85" s="57">
        <f t="shared" si="504"/>
        <v>94</v>
      </c>
      <c r="Z85" s="164"/>
      <c r="AA85" s="7">
        <f t="shared" si="505"/>
        <v>1</v>
      </c>
      <c r="AB85" s="7">
        <f t="shared" si="506"/>
        <v>1</v>
      </c>
      <c r="AC85" s="7">
        <f t="shared" si="507"/>
        <v>2</v>
      </c>
      <c r="AD85" s="7">
        <f t="shared" si="508"/>
        <v>1</v>
      </c>
      <c r="AE85" s="7">
        <f t="shared" si="509"/>
        <v>1</v>
      </c>
      <c r="AF85" s="7">
        <f t="shared" si="510"/>
        <v>1</v>
      </c>
      <c r="AG85" s="7">
        <f t="shared" si="511"/>
        <v>1</v>
      </c>
      <c r="AH85" s="7">
        <f t="shared" si="512"/>
        <v>2</v>
      </c>
      <c r="AI85" s="7">
        <f t="shared" si="513"/>
        <v>3</v>
      </c>
      <c r="AJ85" s="7">
        <f t="shared" si="514"/>
        <v>1</v>
      </c>
      <c r="AK85" s="7">
        <f t="shared" si="515"/>
        <v>1</v>
      </c>
      <c r="AL85" s="7">
        <f t="shared" si="516"/>
        <v>2</v>
      </c>
      <c r="AM85" s="7">
        <f t="shared" si="517"/>
        <v>1</v>
      </c>
      <c r="AN85" s="7">
        <f t="shared" si="518"/>
        <v>0</v>
      </c>
      <c r="AO85" s="7">
        <f t="shared" si="519"/>
        <v>1</v>
      </c>
      <c r="AP85" s="7">
        <f t="shared" si="520"/>
        <v>1</v>
      </c>
      <c r="AQ85" s="7">
        <f t="shared" si="521"/>
        <v>0</v>
      </c>
      <c r="AR85" s="7">
        <f t="shared" si="522"/>
        <v>2</v>
      </c>
      <c r="AS85" s="65">
        <f t="shared" si="523"/>
        <v>0</v>
      </c>
      <c r="AT85" s="66">
        <f t="shared" si="524"/>
        <v>0</v>
      </c>
      <c r="AU85" s="66">
        <f t="shared" si="525"/>
        <v>2</v>
      </c>
      <c r="AV85" s="66">
        <f t="shared" si="526"/>
        <v>11</v>
      </c>
      <c r="AW85" s="66">
        <f t="shared" si="527"/>
        <v>4</v>
      </c>
      <c r="AX85" s="67">
        <f t="shared" si="528"/>
        <v>1</v>
      </c>
      <c r="AY85" s="50" t="str">
        <f t="shared" si="529"/>
        <v/>
      </c>
      <c r="AZ85" s="50" t="str">
        <f t="shared" si="530"/>
        <v/>
      </c>
      <c r="BA85" s="50">
        <f t="shared" si="531"/>
        <v>2</v>
      </c>
      <c r="BB85" s="50" t="str">
        <f t="shared" si="532"/>
        <v/>
      </c>
      <c r="BC85" s="50" t="str">
        <f t="shared" si="533"/>
        <v/>
      </c>
      <c r="BD85" s="50">
        <f t="shared" si="534"/>
        <v>1</v>
      </c>
      <c r="BE85" s="50" t="str">
        <f t="shared" si="535"/>
        <v/>
      </c>
      <c r="BF85" s="50" t="str">
        <f t="shared" si="536"/>
        <v/>
      </c>
      <c r="BG85" s="50" t="str">
        <f t="shared" si="537"/>
        <v/>
      </c>
      <c r="BH85" s="50" t="str">
        <f t="shared" si="538"/>
        <v/>
      </c>
      <c r="BI85" s="50">
        <f t="shared" si="539"/>
        <v>1</v>
      </c>
      <c r="BJ85" s="50" t="str">
        <f t="shared" si="540"/>
        <v/>
      </c>
      <c r="BK85" s="50">
        <f t="shared" si="541"/>
        <v>1</v>
      </c>
      <c r="BL85" s="50" t="str">
        <f t="shared" si="542"/>
        <v/>
      </c>
      <c r="BM85" s="50" t="str">
        <f t="shared" si="543"/>
        <v/>
      </c>
      <c r="BN85" s="50" t="str">
        <f t="shared" si="544"/>
        <v/>
      </c>
      <c r="BO85" s="50" t="str">
        <f t="shared" si="545"/>
        <v/>
      </c>
      <c r="BP85" s="51" t="str">
        <f t="shared" si="546"/>
        <v/>
      </c>
      <c r="BQ85" s="50">
        <f t="shared" si="547"/>
        <v>1</v>
      </c>
      <c r="BR85" s="50">
        <f t="shared" si="548"/>
        <v>1</v>
      </c>
      <c r="BS85" s="50" t="str">
        <f t="shared" si="549"/>
        <v/>
      </c>
      <c r="BT85" s="50">
        <f t="shared" si="550"/>
        <v>1</v>
      </c>
      <c r="BU85" s="50" t="str">
        <f t="shared" si="551"/>
        <v/>
      </c>
      <c r="BV85" s="50" t="str">
        <f t="shared" si="552"/>
        <v/>
      </c>
      <c r="BW85" s="50">
        <f t="shared" si="553"/>
        <v>1</v>
      </c>
      <c r="BX85" s="50" t="str">
        <f t="shared" si="554"/>
        <v/>
      </c>
      <c r="BY85" s="50">
        <f t="shared" si="555"/>
        <v>3</v>
      </c>
      <c r="BZ85" s="50">
        <f t="shared" si="556"/>
        <v>1</v>
      </c>
      <c r="CA85" s="50" t="str">
        <f t="shared" si="557"/>
        <v/>
      </c>
      <c r="CB85" s="50">
        <f t="shared" si="558"/>
        <v>2</v>
      </c>
      <c r="CC85" s="50" t="str">
        <f t="shared" si="559"/>
        <v/>
      </c>
      <c r="CD85" s="50" t="str">
        <f t="shared" si="560"/>
        <v/>
      </c>
      <c r="CE85" s="50">
        <f t="shared" si="561"/>
        <v>1</v>
      </c>
      <c r="CF85" s="50">
        <f t="shared" si="562"/>
        <v>1</v>
      </c>
      <c r="CG85" s="50">
        <f t="shared" si="563"/>
        <v>0</v>
      </c>
      <c r="CH85" s="50" t="str">
        <f t="shared" si="564"/>
        <v/>
      </c>
      <c r="CI85" s="61" t="str">
        <f t="shared" si="565"/>
        <v/>
      </c>
      <c r="CJ85" s="50" t="str">
        <f t="shared" si="566"/>
        <v/>
      </c>
      <c r="CK85" s="50" t="str">
        <f t="shared" si="567"/>
        <v/>
      </c>
      <c r="CL85" s="50" t="str">
        <f t="shared" si="568"/>
        <v/>
      </c>
      <c r="CM85" s="50">
        <f t="shared" si="569"/>
        <v>1</v>
      </c>
      <c r="CN85" s="50" t="str">
        <f t="shared" si="570"/>
        <v/>
      </c>
      <c r="CO85" s="50" t="str">
        <f t="shared" si="571"/>
        <v/>
      </c>
      <c r="CP85" s="50">
        <f t="shared" si="572"/>
        <v>2</v>
      </c>
      <c r="CQ85" s="50" t="str">
        <f t="shared" si="573"/>
        <v/>
      </c>
      <c r="CR85" s="50" t="str">
        <f t="shared" si="574"/>
        <v/>
      </c>
      <c r="CS85" s="50" t="str">
        <f t="shared" si="575"/>
        <v/>
      </c>
      <c r="CT85" s="50" t="str">
        <f t="shared" si="576"/>
        <v/>
      </c>
      <c r="CU85" s="50" t="str">
        <f t="shared" si="577"/>
        <v/>
      </c>
      <c r="CV85" s="50">
        <f t="shared" si="578"/>
        <v>0</v>
      </c>
      <c r="CW85" s="50" t="str">
        <f t="shared" si="579"/>
        <v/>
      </c>
      <c r="CX85" s="50" t="str">
        <f t="shared" si="580"/>
        <v/>
      </c>
      <c r="CY85" s="50" t="str">
        <f t="shared" si="581"/>
        <v/>
      </c>
      <c r="CZ85" s="50">
        <f t="shared" si="582"/>
        <v>2</v>
      </c>
      <c r="DA85" s="68">
        <f t="shared" si="583"/>
        <v>5</v>
      </c>
      <c r="DB85" s="69">
        <f t="shared" si="584"/>
        <v>12</v>
      </c>
      <c r="DC85" s="70">
        <f t="shared" si="585"/>
        <v>5</v>
      </c>
      <c r="DD85" s="27"/>
    </row>
    <row r="86" spans="1:108" ht="24.95" customHeight="1">
      <c r="A86" s="14"/>
      <c r="B86" s="53" t="s">
        <v>29</v>
      </c>
      <c r="C86" s="190" t="s">
        <v>82</v>
      </c>
      <c r="D86" s="191"/>
      <c r="E86" s="56">
        <v>5</v>
      </c>
      <c r="F86" s="56">
        <v>4</v>
      </c>
      <c r="G86" s="56">
        <v>3</v>
      </c>
      <c r="H86" s="56">
        <v>5</v>
      </c>
      <c r="I86" s="56">
        <v>5</v>
      </c>
      <c r="J86" s="56">
        <v>3</v>
      </c>
      <c r="K86" s="56">
        <v>6</v>
      </c>
      <c r="L86" s="56">
        <v>5</v>
      </c>
      <c r="M86" s="56">
        <v>5</v>
      </c>
      <c r="N86" s="57">
        <f t="shared" si="502"/>
        <v>41</v>
      </c>
      <c r="O86" s="56">
        <v>5</v>
      </c>
      <c r="P86" s="56">
        <v>3</v>
      </c>
      <c r="Q86" s="56">
        <v>4</v>
      </c>
      <c r="R86" s="56">
        <v>4</v>
      </c>
      <c r="S86" s="56">
        <v>5</v>
      </c>
      <c r="T86" s="56">
        <v>6</v>
      </c>
      <c r="U86" s="56">
        <v>5</v>
      </c>
      <c r="V86" s="56">
        <v>4</v>
      </c>
      <c r="W86" s="56">
        <v>6</v>
      </c>
      <c r="X86" s="57">
        <f t="shared" si="503"/>
        <v>42</v>
      </c>
      <c r="Y86" s="57">
        <f t="shared" si="504"/>
        <v>83</v>
      </c>
      <c r="Z86" s="164"/>
      <c r="AA86" s="7">
        <f t="shared" si="505"/>
        <v>1</v>
      </c>
      <c r="AB86" s="7">
        <f t="shared" si="506"/>
        <v>0</v>
      </c>
      <c r="AC86" s="7">
        <f t="shared" si="507"/>
        <v>0</v>
      </c>
      <c r="AD86" s="7">
        <f t="shared" si="508"/>
        <v>1</v>
      </c>
      <c r="AE86" s="7">
        <f t="shared" si="509"/>
        <v>0</v>
      </c>
      <c r="AF86" s="7">
        <f t="shared" si="510"/>
        <v>0</v>
      </c>
      <c r="AG86" s="7">
        <f t="shared" si="511"/>
        <v>2</v>
      </c>
      <c r="AH86" s="7">
        <f t="shared" si="512"/>
        <v>0</v>
      </c>
      <c r="AI86" s="7">
        <f t="shared" si="513"/>
        <v>1</v>
      </c>
      <c r="AJ86" s="7">
        <f t="shared" si="514"/>
        <v>1</v>
      </c>
      <c r="AK86" s="7">
        <f t="shared" si="515"/>
        <v>0</v>
      </c>
      <c r="AL86" s="7">
        <f t="shared" si="516"/>
        <v>0</v>
      </c>
      <c r="AM86" s="7">
        <f t="shared" si="517"/>
        <v>1</v>
      </c>
      <c r="AN86" s="7">
        <f t="shared" si="518"/>
        <v>0</v>
      </c>
      <c r="AO86" s="7">
        <f t="shared" si="519"/>
        <v>2</v>
      </c>
      <c r="AP86" s="7">
        <f t="shared" si="520"/>
        <v>1</v>
      </c>
      <c r="AQ86" s="7">
        <f t="shared" si="521"/>
        <v>0</v>
      </c>
      <c r="AR86" s="7">
        <f t="shared" si="522"/>
        <v>1</v>
      </c>
      <c r="AS86" s="65">
        <f t="shared" si="523"/>
        <v>0</v>
      </c>
      <c r="AT86" s="66">
        <f t="shared" si="524"/>
        <v>0</v>
      </c>
      <c r="AU86" s="66">
        <f t="shared" si="525"/>
        <v>9</v>
      </c>
      <c r="AV86" s="66">
        <f t="shared" si="526"/>
        <v>7</v>
      </c>
      <c r="AW86" s="66">
        <f t="shared" si="527"/>
        <v>2</v>
      </c>
      <c r="AX86" s="67">
        <f t="shared" si="528"/>
        <v>0</v>
      </c>
      <c r="AY86" s="50" t="str">
        <f t="shared" si="529"/>
        <v/>
      </c>
      <c r="AZ86" s="50" t="str">
        <f t="shared" si="530"/>
        <v/>
      </c>
      <c r="BA86" s="50">
        <f t="shared" si="531"/>
        <v>0</v>
      </c>
      <c r="BB86" s="50" t="str">
        <f t="shared" si="532"/>
        <v/>
      </c>
      <c r="BC86" s="50" t="str">
        <f t="shared" si="533"/>
        <v/>
      </c>
      <c r="BD86" s="50">
        <f t="shared" si="534"/>
        <v>0</v>
      </c>
      <c r="BE86" s="50" t="str">
        <f t="shared" si="535"/>
        <v/>
      </c>
      <c r="BF86" s="50" t="str">
        <f t="shared" si="536"/>
        <v/>
      </c>
      <c r="BG86" s="50" t="str">
        <f t="shared" si="537"/>
        <v/>
      </c>
      <c r="BH86" s="50" t="str">
        <f t="shared" si="538"/>
        <v/>
      </c>
      <c r="BI86" s="50">
        <f t="shared" si="539"/>
        <v>0</v>
      </c>
      <c r="BJ86" s="50" t="str">
        <f t="shared" si="540"/>
        <v/>
      </c>
      <c r="BK86" s="50">
        <f t="shared" si="541"/>
        <v>1</v>
      </c>
      <c r="BL86" s="50" t="str">
        <f t="shared" si="542"/>
        <v/>
      </c>
      <c r="BM86" s="50" t="str">
        <f t="shared" si="543"/>
        <v/>
      </c>
      <c r="BN86" s="50" t="str">
        <f t="shared" si="544"/>
        <v/>
      </c>
      <c r="BO86" s="50" t="str">
        <f t="shared" si="545"/>
        <v/>
      </c>
      <c r="BP86" s="51" t="str">
        <f t="shared" si="546"/>
        <v/>
      </c>
      <c r="BQ86" s="50">
        <f t="shared" si="547"/>
        <v>1</v>
      </c>
      <c r="BR86" s="50">
        <f t="shared" si="548"/>
        <v>0</v>
      </c>
      <c r="BS86" s="50" t="str">
        <f t="shared" si="549"/>
        <v/>
      </c>
      <c r="BT86" s="50">
        <f t="shared" si="550"/>
        <v>1</v>
      </c>
      <c r="BU86" s="50" t="str">
        <f t="shared" si="551"/>
        <v/>
      </c>
      <c r="BV86" s="50" t="str">
        <f t="shared" si="552"/>
        <v/>
      </c>
      <c r="BW86" s="50">
        <f t="shared" si="553"/>
        <v>2</v>
      </c>
      <c r="BX86" s="50" t="str">
        <f t="shared" si="554"/>
        <v/>
      </c>
      <c r="BY86" s="50">
        <f t="shared" si="555"/>
        <v>1</v>
      </c>
      <c r="BZ86" s="50">
        <f t="shared" si="556"/>
        <v>1</v>
      </c>
      <c r="CA86" s="50" t="str">
        <f t="shared" si="557"/>
        <v/>
      </c>
      <c r="CB86" s="50">
        <f t="shared" si="558"/>
        <v>0</v>
      </c>
      <c r="CC86" s="50" t="str">
        <f t="shared" si="559"/>
        <v/>
      </c>
      <c r="CD86" s="50" t="str">
        <f t="shared" si="560"/>
        <v/>
      </c>
      <c r="CE86" s="50">
        <f t="shared" si="561"/>
        <v>2</v>
      </c>
      <c r="CF86" s="50">
        <f t="shared" si="562"/>
        <v>1</v>
      </c>
      <c r="CG86" s="50">
        <f t="shared" si="563"/>
        <v>0</v>
      </c>
      <c r="CH86" s="50" t="str">
        <f t="shared" si="564"/>
        <v/>
      </c>
      <c r="CI86" s="61" t="str">
        <f t="shared" si="565"/>
        <v/>
      </c>
      <c r="CJ86" s="50" t="str">
        <f t="shared" si="566"/>
        <v/>
      </c>
      <c r="CK86" s="50" t="str">
        <f t="shared" si="567"/>
        <v/>
      </c>
      <c r="CL86" s="50" t="str">
        <f t="shared" si="568"/>
        <v/>
      </c>
      <c r="CM86" s="50">
        <f t="shared" si="569"/>
        <v>0</v>
      </c>
      <c r="CN86" s="50" t="str">
        <f t="shared" si="570"/>
        <v/>
      </c>
      <c r="CO86" s="50" t="str">
        <f t="shared" si="571"/>
        <v/>
      </c>
      <c r="CP86" s="50">
        <f t="shared" si="572"/>
        <v>0</v>
      </c>
      <c r="CQ86" s="50" t="str">
        <f t="shared" si="573"/>
        <v/>
      </c>
      <c r="CR86" s="50" t="str">
        <f t="shared" si="574"/>
        <v/>
      </c>
      <c r="CS86" s="50" t="str">
        <f t="shared" si="575"/>
        <v/>
      </c>
      <c r="CT86" s="50" t="str">
        <f t="shared" si="576"/>
        <v/>
      </c>
      <c r="CU86" s="50" t="str">
        <f t="shared" si="577"/>
        <v/>
      </c>
      <c r="CV86" s="50">
        <f t="shared" si="578"/>
        <v>0</v>
      </c>
      <c r="CW86" s="50" t="str">
        <f t="shared" si="579"/>
        <v/>
      </c>
      <c r="CX86" s="50" t="str">
        <f t="shared" si="580"/>
        <v/>
      </c>
      <c r="CY86" s="50" t="str">
        <f t="shared" si="581"/>
        <v/>
      </c>
      <c r="CZ86" s="50">
        <f t="shared" si="582"/>
        <v>1</v>
      </c>
      <c r="DA86" s="68">
        <f t="shared" si="583"/>
        <v>1</v>
      </c>
      <c r="DB86" s="69">
        <f t="shared" si="584"/>
        <v>9</v>
      </c>
      <c r="DC86" s="70">
        <f t="shared" si="585"/>
        <v>1</v>
      </c>
      <c r="DD86" s="27"/>
    </row>
    <row r="87" spans="1:108" s="82" customFormat="1" ht="24.95" customHeight="1" thickBot="1">
      <c r="A87" s="71"/>
      <c r="B87" s="72" t="s">
        <v>30</v>
      </c>
      <c r="C87" s="190" t="s">
        <v>83</v>
      </c>
      <c r="D87" s="191"/>
      <c r="E87" s="56">
        <v>5</v>
      </c>
      <c r="F87" s="56">
        <v>3</v>
      </c>
      <c r="G87" s="56">
        <v>5</v>
      </c>
      <c r="H87" s="56">
        <v>5</v>
      </c>
      <c r="I87" s="56">
        <v>6</v>
      </c>
      <c r="J87" s="56">
        <v>4</v>
      </c>
      <c r="K87" s="56">
        <v>5</v>
      </c>
      <c r="L87" s="56">
        <v>5</v>
      </c>
      <c r="M87" s="56">
        <v>4</v>
      </c>
      <c r="N87" s="57">
        <f t="shared" si="502"/>
        <v>42</v>
      </c>
      <c r="O87" s="56">
        <v>4</v>
      </c>
      <c r="P87" s="56">
        <v>4</v>
      </c>
      <c r="Q87" s="56">
        <v>4</v>
      </c>
      <c r="R87" s="56">
        <v>3</v>
      </c>
      <c r="S87" s="56">
        <v>6</v>
      </c>
      <c r="T87" s="56">
        <v>6</v>
      </c>
      <c r="U87" s="56">
        <v>5</v>
      </c>
      <c r="V87" s="56">
        <v>4</v>
      </c>
      <c r="W87" s="56">
        <v>5</v>
      </c>
      <c r="X87" s="73">
        <f t="shared" si="503"/>
        <v>41</v>
      </c>
      <c r="Y87" s="73">
        <f t="shared" si="504"/>
        <v>83</v>
      </c>
      <c r="Z87" s="166"/>
      <c r="AA87" s="7">
        <f t="shared" si="505"/>
        <v>1</v>
      </c>
      <c r="AB87" s="7">
        <f t="shared" si="506"/>
        <v>-1</v>
      </c>
      <c r="AC87" s="7">
        <f t="shared" si="507"/>
        <v>2</v>
      </c>
      <c r="AD87" s="7">
        <f t="shared" si="508"/>
        <v>1</v>
      </c>
      <c r="AE87" s="7">
        <f t="shared" si="509"/>
        <v>1</v>
      </c>
      <c r="AF87" s="7">
        <f t="shared" si="510"/>
        <v>1</v>
      </c>
      <c r="AG87" s="7">
        <f t="shared" si="511"/>
        <v>1</v>
      </c>
      <c r="AH87" s="7">
        <f t="shared" si="512"/>
        <v>0</v>
      </c>
      <c r="AI87" s="7">
        <f t="shared" si="513"/>
        <v>0</v>
      </c>
      <c r="AJ87" s="7">
        <f t="shared" si="514"/>
        <v>0</v>
      </c>
      <c r="AK87" s="7">
        <f t="shared" si="515"/>
        <v>1</v>
      </c>
      <c r="AL87" s="7">
        <f t="shared" si="516"/>
        <v>0</v>
      </c>
      <c r="AM87" s="7">
        <f t="shared" si="517"/>
        <v>0</v>
      </c>
      <c r="AN87" s="7">
        <f t="shared" si="518"/>
        <v>1</v>
      </c>
      <c r="AO87" s="7">
        <f t="shared" si="519"/>
        <v>2</v>
      </c>
      <c r="AP87" s="7">
        <f t="shared" si="520"/>
        <v>1</v>
      </c>
      <c r="AQ87" s="7">
        <f t="shared" si="521"/>
        <v>0</v>
      </c>
      <c r="AR87" s="7">
        <f t="shared" si="522"/>
        <v>0</v>
      </c>
      <c r="AS87" s="75">
        <f t="shared" si="523"/>
        <v>0</v>
      </c>
      <c r="AT87" s="76">
        <f t="shared" si="524"/>
        <v>1</v>
      </c>
      <c r="AU87" s="76">
        <f t="shared" si="525"/>
        <v>7</v>
      </c>
      <c r="AV87" s="76">
        <f t="shared" si="526"/>
        <v>8</v>
      </c>
      <c r="AW87" s="76">
        <f t="shared" si="527"/>
        <v>2</v>
      </c>
      <c r="AX87" s="77">
        <f t="shared" si="528"/>
        <v>0</v>
      </c>
      <c r="AY87" s="50" t="str">
        <f t="shared" si="529"/>
        <v/>
      </c>
      <c r="AZ87" s="50" t="str">
        <f t="shared" si="530"/>
        <v/>
      </c>
      <c r="BA87" s="50">
        <f t="shared" si="531"/>
        <v>2</v>
      </c>
      <c r="BB87" s="50" t="str">
        <f t="shared" si="532"/>
        <v/>
      </c>
      <c r="BC87" s="50" t="str">
        <f t="shared" si="533"/>
        <v/>
      </c>
      <c r="BD87" s="50">
        <f t="shared" si="534"/>
        <v>1</v>
      </c>
      <c r="BE87" s="50" t="str">
        <f t="shared" si="535"/>
        <v/>
      </c>
      <c r="BF87" s="50" t="str">
        <f t="shared" si="536"/>
        <v/>
      </c>
      <c r="BG87" s="50" t="str">
        <f t="shared" si="537"/>
        <v/>
      </c>
      <c r="BH87" s="50" t="str">
        <f t="shared" si="538"/>
        <v/>
      </c>
      <c r="BI87" s="50">
        <f t="shared" si="539"/>
        <v>1</v>
      </c>
      <c r="BJ87" s="50" t="str">
        <f t="shared" si="540"/>
        <v/>
      </c>
      <c r="BK87" s="50">
        <f t="shared" si="541"/>
        <v>0</v>
      </c>
      <c r="BL87" s="50" t="str">
        <f t="shared" si="542"/>
        <v/>
      </c>
      <c r="BM87" s="50" t="str">
        <f t="shared" si="543"/>
        <v/>
      </c>
      <c r="BN87" s="50" t="str">
        <f t="shared" si="544"/>
        <v/>
      </c>
      <c r="BO87" s="50" t="str">
        <f t="shared" si="545"/>
        <v/>
      </c>
      <c r="BP87" s="51" t="str">
        <f t="shared" si="546"/>
        <v/>
      </c>
      <c r="BQ87" s="50">
        <f t="shared" si="547"/>
        <v>1</v>
      </c>
      <c r="BR87" s="50">
        <f t="shared" si="548"/>
        <v>-1</v>
      </c>
      <c r="BS87" s="50" t="str">
        <f t="shared" si="549"/>
        <v/>
      </c>
      <c r="BT87" s="50">
        <f t="shared" si="550"/>
        <v>1</v>
      </c>
      <c r="BU87" s="50" t="str">
        <f t="shared" si="551"/>
        <v/>
      </c>
      <c r="BV87" s="50" t="str">
        <f t="shared" si="552"/>
        <v/>
      </c>
      <c r="BW87" s="50">
        <f t="shared" si="553"/>
        <v>1</v>
      </c>
      <c r="BX87" s="50" t="str">
        <f t="shared" si="554"/>
        <v/>
      </c>
      <c r="BY87" s="50">
        <f t="shared" si="555"/>
        <v>0</v>
      </c>
      <c r="BZ87" s="50">
        <f t="shared" si="556"/>
        <v>0</v>
      </c>
      <c r="CA87" s="50" t="str">
        <f t="shared" si="557"/>
        <v/>
      </c>
      <c r="CB87" s="50">
        <f t="shared" si="558"/>
        <v>0</v>
      </c>
      <c r="CC87" s="50" t="str">
        <f t="shared" si="559"/>
        <v/>
      </c>
      <c r="CD87" s="50" t="str">
        <f t="shared" si="560"/>
        <v/>
      </c>
      <c r="CE87" s="50">
        <f t="shared" si="561"/>
        <v>2</v>
      </c>
      <c r="CF87" s="50">
        <f t="shared" si="562"/>
        <v>1</v>
      </c>
      <c r="CG87" s="50">
        <f t="shared" si="563"/>
        <v>0</v>
      </c>
      <c r="CH87" s="50" t="str">
        <f t="shared" si="564"/>
        <v/>
      </c>
      <c r="CI87" s="61" t="str">
        <f t="shared" si="565"/>
        <v/>
      </c>
      <c r="CJ87" s="50" t="str">
        <f t="shared" si="566"/>
        <v/>
      </c>
      <c r="CK87" s="50" t="str">
        <f t="shared" si="567"/>
        <v/>
      </c>
      <c r="CL87" s="50" t="str">
        <f t="shared" si="568"/>
        <v/>
      </c>
      <c r="CM87" s="50">
        <f t="shared" si="569"/>
        <v>1</v>
      </c>
      <c r="CN87" s="50" t="str">
        <f t="shared" si="570"/>
        <v/>
      </c>
      <c r="CO87" s="50" t="str">
        <f t="shared" si="571"/>
        <v/>
      </c>
      <c r="CP87" s="50">
        <f t="shared" si="572"/>
        <v>0</v>
      </c>
      <c r="CQ87" s="50" t="str">
        <f t="shared" si="573"/>
        <v/>
      </c>
      <c r="CR87" s="50" t="str">
        <f t="shared" si="574"/>
        <v/>
      </c>
      <c r="CS87" s="50" t="str">
        <f t="shared" si="575"/>
        <v/>
      </c>
      <c r="CT87" s="50" t="str">
        <f t="shared" si="576"/>
        <v/>
      </c>
      <c r="CU87" s="50" t="str">
        <f t="shared" si="577"/>
        <v/>
      </c>
      <c r="CV87" s="50">
        <f t="shared" si="578"/>
        <v>1</v>
      </c>
      <c r="CW87" s="50" t="str">
        <f t="shared" si="579"/>
        <v/>
      </c>
      <c r="CX87" s="50" t="str">
        <f t="shared" si="580"/>
        <v/>
      </c>
      <c r="CY87" s="50" t="str">
        <f t="shared" si="581"/>
        <v/>
      </c>
      <c r="CZ87" s="50">
        <f t="shared" si="582"/>
        <v>0</v>
      </c>
      <c r="DA87" s="78">
        <f t="shared" si="583"/>
        <v>4</v>
      </c>
      <c r="DB87" s="79">
        <f t="shared" si="584"/>
        <v>5</v>
      </c>
      <c r="DC87" s="80">
        <f t="shared" si="585"/>
        <v>2</v>
      </c>
      <c r="DD87" s="81"/>
    </row>
    <row r="88" spans="1:108" ht="12.75" customHeight="1">
      <c r="A88" s="14"/>
      <c r="B88" s="83"/>
      <c r="C88" s="83"/>
      <c r="D88" s="83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5"/>
      <c r="Q88" s="85"/>
      <c r="R88" s="85"/>
      <c r="S88" s="85"/>
      <c r="T88" s="85"/>
      <c r="U88" s="85"/>
      <c r="V88" s="85"/>
      <c r="W88" s="85"/>
      <c r="X88" s="192">
        <f t="shared" ref="X88" si="586">SUM(Y84:Y87)</f>
        <v>343</v>
      </c>
      <c r="Y88" s="193"/>
      <c r="Z88" s="164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198">
        <f t="shared" ref="AS88:AX88" si="587">SUM(AS84:AS87)</f>
        <v>0</v>
      </c>
      <c r="AT88" s="200">
        <f t="shared" si="587"/>
        <v>1</v>
      </c>
      <c r="AU88" s="200">
        <f t="shared" si="587"/>
        <v>28</v>
      </c>
      <c r="AV88" s="200">
        <f t="shared" si="587"/>
        <v>31</v>
      </c>
      <c r="AW88" s="200">
        <f t="shared" si="587"/>
        <v>11</v>
      </c>
      <c r="AX88" s="204">
        <f t="shared" si="587"/>
        <v>1</v>
      </c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1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61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206">
        <f t="shared" ref="DA88:DC88" si="588">SUM(DA84:DA87)</f>
        <v>10</v>
      </c>
      <c r="DB88" s="186">
        <f t="shared" si="588"/>
        <v>33</v>
      </c>
      <c r="DC88" s="188">
        <f t="shared" si="588"/>
        <v>12</v>
      </c>
      <c r="DD88" s="27"/>
    </row>
    <row r="89" spans="1:108" ht="12.75" customHeight="1" thickBot="1">
      <c r="A89" s="14"/>
      <c r="B89" s="83"/>
      <c r="C89" s="83"/>
      <c r="D89" s="83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5"/>
      <c r="Q89" s="85"/>
      <c r="R89" s="85"/>
      <c r="S89" s="85"/>
      <c r="T89" s="85"/>
      <c r="U89" s="85"/>
      <c r="V89" s="85"/>
      <c r="W89" s="85"/>
      <c r="X89" s="194"/>
      <c r="Y89" s="195"/>
      <c r="Z89" s="164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199"/>
      <c r="AT89" s="201"/>
      <c r="AU89" s="201"/>
      <c r="AV89" s="201"/>
      <c r="AW89" s="201"/>
      <c r="AX89" s="205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1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61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207"/>
      <c r="DB89" s="187"/>
      <c r="DC89" s="189"/>
      <c r="DD89" s="27"/>
    </row>
    <row r="90" spans="1:108" ht="13.5" customHeight="1" thickBot="1">
      <c r="A90" s="14"/>
      <c r="B90" s="83"/>
      <c r="C90" s="83"/>
      <c r="D90" s="83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5"/>
      <c r="Q90" s="85"/>
      <c r="R90" s="85"/>
      <c r="S90" s="85"/>
      <c r="T90" s="85"/>
      <c r="U90" s="85"/>
      <c r="V90" s="85"/>
      <c r="W90" s="85"/>
      <c r="X90" s="196"/>
      <c r="Y90" s="197"/>
      <c r="Z90" s="164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22"/>
      <c r="AT90" s="23"/>
      <c r="AU90" s="23"/>
      <c r="AV90" s="23"/>
      <c r="AW90" s="23"/>
      <c r="AX90" s="23"/>
      <c r="AY90" s="24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6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4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6"/>
      <c r="DA90" s="23"/>
      <c r="DB90" s="23"/>
      <c r="DC90" s="23"/>
      <c r="DD90" s="27"/>
    </row>
    <row r="91" spans="1:108">
      <c r="A91" s="28"/>
      <c r="B91" s="86"/>
      <c r="C91" s="86"/>
      <c r="D91" s="153" t="str">
        <f>C82</f>
        <v>PLYMOUTH</v>
      </c>
      <c r="E91" s="152">
        <f t="shared" ref="E91:M91" si="589">SUM(E84:E87)</f>
        <v>20</v>
      </c>
      <c r="F91" s="152">
        <f t="shared" si="589"/>
        <v>17</v>
      </c>
      <c r="G91" s="152">
        <f t="shared" si="589"/>
        <v>16</v>
      </c>
      <c r="H91" s="152">
        <f t="shared" si="589"/>
        <v>20</v>
      </c>
      <c r="I91" s="152">
        <f t="shared" si="589"/>
        <v>24</v>
      </c>
      <c r="J91" s="152">
        <f t="shared" si="589"/>
        <v>14</v>
      </c>
      <c r="K91" s="152">
        <f t="shared" si="589"/>
        <v>22</v>
      </c>
      <c r="L91" s="152">
        <f t="shared" si="589"/>
        <v>24</v>
      </c>
      <c r="M91" s="152">
        <f t="shared" si="589"/>
        <v>20</v>
      </c>
      <c r="N91" s="152">
        <f>SUM(N84:N87)</f>
        <v>177</v>
      </c>
      <c r="O91" s="152">
        <f t="shared" ref="O91:Y91" si="590">SUM(O84:O87)</f>
        <v>18</v>
      </c>
      <c r="P91" s="152">
        <f t="shared" si="590"/>
        <v>14</v>
      </c>
      <c r="Q91" s="152">
        <f t="shared" si="590"/>
        <v>18</v>
      </c>
      <c r="R91" s="152">
        <f t="shared" si="590"/>
        <v>14</v>
      </c>
      <c r="S91" s="152">
        <f t="shared" si="590"/>
        <v>21</v>
      </c>
      <c r="T91" s="152">
        <f t="shared" si="590"/>
        <v>22</v>
      </c>
      <c r="U91" s="152">
        <f t="shared" si="590"/>
        <v>20</v>
      </c>
      <c r="V91" s="152">
        <f t="shared" si="590"/>
        <v>16</v>
      </c>
      <c r="W91" s="152">
        <f t="shared" si="590"/>
        <v>23</v>
      </c>
      <c r="X91" s="152">
        <f t="shared" si="590"/>
        <v>166</v>
      </c>
      <c r="Y91" s="152">
        <f t="shared" si="590"/>
        <v>343</v>
      </c>
      <c r="Z91" s="16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22"/>
      <c r="AT91" s="23"/>
      <c r="AU91" s="23"/>
      <c r="AV91" s="23"/>
      <c r="AW91" s="23"/>
      <c r="AX91" s="23"/>
      <c r="AY91" s="24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6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4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6"/>
      <c r="DA91" s="23"/>
      <c r="DB91" s="23"/>
      <c r="DC91" s="23"/>
      <c r="DD91" s="27"/>
    </row>
    <row r="92" spans="1:108">
      <c r="A92" s="14"/>
      <c r="B92" s="35"/>
      <c r="C92" s="36"/>
      <c r="D92" s="37" t="s">
        <v>7</v>
      </c>
      <c r="E92" s="42">
        <f t="shared" ref="E92:T92" si="591">E$4</f>
        <v>4</v>
      </c>
      <c r="F92" s="42">
        <f t="shared" si="591"/>
        <v>4</v>
      </c>
      <c r="G92" s="42">
        <f t="shared" si="591"/>
        <v>3</v>
      </c>
      <c r="H92" s="42">
        <f t="shared" si="591"/>
        <v>4</v>
      </c>
      <c r="I92" s="42">
        <f t="shared" si="591"/>
        <v>5</v>
      </c>
      <c r="J92" s="42">
        <f t="shared" si="591"/>
        <v>3</v>
      </c>
      <c r="K92" s="42">
        <f t="shared" si="591"/>
        <v>4</v>
      </c>
      <c r="L92" s="42">
        <f t="shared" si="591"/>
        <v>5</v>
      </c>
      <c r="M92" s="42">
        <f t="shared" si="591"/>
        <v>4</v>
      </c>
      <c r="N92" s="42">
        <f t="shared" si="591"/>
        <v>36</v>
      </c>
      <c r="O92" s="42">
        <f t="shared" si="591"/>
        <v>4</v>
      </c>
      <c r="P92" s="42">
        <f t="shared" si="591"/>
        <v>3</v>
      </c>
      <c r="Q92" s="42">
        <f t="shared" si="591"/>
        <v>4</v>
      </c>
      <c r="R92" s="42">
        <f t="shared" si="591"/>
        <v>3</v>
      </c>
      <c r="S92" s="42">
        <f t="shared" si="591"/>
        <v>5</v>
      </c>
      <c r="T92" s="42">
        <f t="shared" si="591"/>
        <v>4</v>
      </c>
      <c r="U92" s="42">
        <f t="shared" ref="U92:Y92" si="592">U$4</f>
        <v>4</v>
      </c>
      <c r="V92" s="42">
        <f t="shared" si="592"/>
        <v>4</v>
      </c>
      <c r="W92" s="42">
        <f t="shared" si="592"/>
        <v>5</v>
      </c>
      <c r="X92" s="42">
        <f t="shared" si="592"/>
        <v>36</v>
      </c>
      <c r="Y92" s="42">
        <f t="shared" si="592"/>
        <v>72</v>
      </c>
      <c r="Z92" s="164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22"/>
      <c r="AT92" s="23"/>
      <c r="AU92" s="23"/>
      <c r="AV92" s="23"/>
      <c r="AW92" s="23"/>
      <c r="AX92" s="23"/>
      <c r="AY92" s="24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6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4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6"/>
      <c r="DA92" s="23"/>
      <c r="DB92" s="23"/>
      <c r="DC92" s="23"/>
      <c r="DD92" s="27"/>
    </row>
    <row r="93" spans="1:108" ht="19.5" thickBot="1">
      <c r="A93" s="14"/>
      <c r="B93" s="39" t="s">
        <v>8</v>
      </c>
      <c r="C93" s="40" t="s">
        <v>140</v>
      </c>
      <c r="D93" s="41" t="s">
        <v>9</v>
      </c>
      <c r="E93" s="42">
        <f t="shared" ref="E93:T93" si="593">E$5</f>
        <v>365</v>
      </c>
      <c r="F93" s="42">
        <f t="shared" si="593"/>
        <v>358</v>
      </c>
      <c r="G93" s="42">
        <f t="shared" si="593"/>
        <v>138</v>
      </c>
      <c r="H93" s="42">
        <f t="shared" si="593"/>
        <v>440</v>
      </c>
      <c r="I93" s="42">
        <f t="shared" si="593"/>
        <v>517</v>
      </c>
      <c r="J93" s="42">
        <f t="shared" si="593"/>
        <v>149</v>
      </c>
      <c r="K93" s="42">
        <f t="shared" si="593"/>
        <v>360</v>
      </c>
      <c r="L93" s="42">
        <f t="shared" si="593"/>
        <v>542</v>
      </c>
      <c r="M93" s="42">
        <f t="shared" si="593"/>
        <v>385</v>
      </c>
      <c r="N93" s="42">
        <f t="shared" si="593"/>
        <v>3254</v>
      </c>
      <c r="O93" s="42">
        <f t="shared" si="593"/>
        <v>385</v>
      </c>
      <c r="P93" s="42">
        <f t="shared" si="593"/>
        <v>177</v>
      </c>
      <c r="Q93" s="42">
        <f t="shared" si="593"/>
        <v>380</v>
      </c>
      <c r="R93" s="42">
        <f t="shared" si="593"/>
        <v>152</v>
      </c>
      <c r="S93" s="42">
        <f t="shared" si="593"/>
        <v>520</v>
      </c>
      <c r="T93" s="42">
        <f t="shared" si="593"/>
        <v>459</v>
      </c>
      <c r="U93" s="42">
        <f t="shared" ref="U93:Y93" si="594">U$5</f>
        <v>436</v>
      </c>
      <c r="V93" s="42">
        <f t="shared" si="594"/>
        <v>362</v>
      </c>
      <c r="W93" s="42">
        <f t="shared" si="594"/>
        <v>540</v>
      </c>
      <c r="X93" s="42">
        <f t="shared" si="594"/>
        <v>3411</v>
      </c>
      <c r="Y93" s="42">
        <f t="shared" si="594"/>
        <v>6665</v>
      </c>
      <c r="Z93" s="165">
        <f t="shared" ref="Z93" si="595">X99</f>
        <v>333</v>
      </c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22"/>
      <c r="AT93" s="23"/>
      <c r="AU93" s="23"/>
      <c r="AV93" s="23"/>
      <c r="AW93" s="23"/>
      <c r="AX93" s="23"/>
      <c r="AY93" s="24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6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4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6"/>
      <c r="DA93" s="23"/>
      <c r="DB93" s="23"/>
      <c r="DC93" s="23"/>
      <c r="DD93" s="27"/>
    </row>
    <row r="94" spans="1:108" ht="24.95" customHeight="1" thickBot="1">
      <c r="A94" s="14"/>
      <c r="B94" s="43" t="s">
        <v>14</v>
      </c>
      <c r="C94" s="202" t="s">
        <v>15</v>
      </c>
      <c r="D94" s="203"/>
      <c r="E94" s="43">
        <v>1</v>
      </c>
      <c r="F94" s="43">
        <v>2</v>
      </c>
      <c r="G94" s="43">
        <v>3</v>
      </c>
      <c r="H94" s="43">
        <v>4</v>
      </c>
      <c r="I94" s="43">
        <v>5</v>
      </c>
      <c r="J94" s="43">
        <v>6</v>
      </c>
      <c r="K94" s="43">
        <v>7</v>
      </c>
      <c r="L94" s="43">
        <v>8</v>
      </c>
      <c r="M94" s="43">
        <v>9</v>
      </c>
      <c r="N94" s="44" t="s">
        <v>16</v>
      </c>
      <c r="O94" s="43">
        <v>10</v>
      </c>
      <c r="P94" s="43">
        <v>11</v>
      </c>
      <c r="Q94" s="43">
        <v>12</v>
      </c>
      <c r="R94" s="43">
        <v>13</v>
      </c>
      <c r="S94" s="43">
        <v>14</v>
      </c>
      <c r="T94" s="43">
        <v>15</v>
      </c>
      <c r="U94" s="43">
        <v>16</v>
      </c>
      <c r="V94" s="43">
        <v>17</v>
      </c>
      <c r="W94" s="43">
        <v>18</v>
      </c>
      <c r="X94" s="44" t="s">
        <v>17</v>
      </c>
      <c r="Y94" s="44" t="s">
        <v>18</v>
      </c>
      <c r="Z94" s="164"/>
      <c r="AA94" s="45" t="s">
        <v>4</v>
      </c>
      <c r="AB94" s="45" t="s">
        <v>4</v>
      </c>
      <c r="AC94" s="45" t="s">
        <v>4</v>
      </c>
      <c r="AD94" s="46" t="s">
        <v>4</v>
      </c>
      <c r="AE94" s="46" t="s">
        <v>4</v>
      </c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47" t="s">
        <v>19</v>
      </c>
      <c r="AT94" s="48" t="s">
        <v>20</v>
      </c>
      <c r="AU94" s="48" t="s">
        <v>7</v>
      </c>
      <c r="AV94" s="48" t="s">
        <v>21</v>
      </c>
      <c r="AW94" s="48" t="s">
        <v>22</v>
      </c>
      <c r="AX94" s="49" t="s">
        <v>23</v>
      </c>
      <c r="AY94" s="46" t="s">
        <v>4</v>
      </c>
      <c r="AZ94" s="46" t="s">
        <v>4</v>
      </c>
      <c r="BA94" s="46" t="s">
        <v>4</v>
      </c>
      <c r="BB94" s="46" t="s">
        <v>4</v>
      </c>
      <c r="BC94" s="46" t="s">
        <v>4</v>
      </c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1"/>
      <c r="BQ94" s="46" t="s">
        <v>4</v>
      </c>
      <c r="BR94" s="46" t="s">
        <v>4</v>
      </c>
      <c r="BS94" s="46" t="s">
        <v>4</v>
      </c>
      <c r="BT94" s="46" t="s">
        <v>4</v>
      </c>
      <c r="BU94" s="46" t="s">
        <v>4</v>
      </c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2" t="s">
        <v>4</v>
      </c>
      <c r="CJ94" s="46" t="s">
        <v>4</v>
      </c>
      <c r="CK94" s="46" t="s">
        <v>4</v>
      </c>
      <c r="CL94" s="46" t="s">
        <v>4</v>
      </c>
      <c r="CM94" s="46" t="s">
        <v>4</v>
      </c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47" t="s">
        <v>24</v>
      </c>
      <c r="DB94" s="48" t="s">
        <v>25</v>
      </c>
      <c r="DC94" s="49" t="s">
        <v>26</v>
      </c>
      <c r="DD94" s="27"/>
    </row>
    <row r="95" spans="1:108" ht="24.95" customHeight="1">
      <c r="A95" s="14"/>
      <c r="B95" s="53">
        <v>1</v>
      </c>
      <c r="C95" s="190" t="s">
        <v>84</v>
      </c>
      <c r="D95" s="191"/>
      <c r="E95" s="56">
        <v>8</v>
      </c>
      <c r="F95" s="56">
        <v>4</v>
      </c>
      <c r="G95" s="56">
        <v>5</v>
      </c>
      <c r="H95" s="56">
        <v>5</v>
      </c>
      <c r="I95" s="56">
        <v>5</v>
      </c>
      <c r="J95" s="56">
        <v>4</v>
      </c>
      <c r="K95" s="56">
        <v>5</v>
      </c>
      <c r="L95" s="56">
        <v>4</v>
      </c>
      <c r="M95" s="56">
        <v>5</v>
      </c>
      <c r="N95" s="57">
        <f t="shared" ref="N95:N98" si="596">SUM(E95:M95)</f>
        <v>45</v>
      </c>
      <c r="O95" s="56">
        <v>4</v>
      </c>
      <c r="P95" s="56">
        <v>2</v>
      </c>
      <c r="Q95" s="56">
        <v>3</v>
      </c>
      <c r="R95" s="56">
        <v>3</v>
      </c>
      <c r="S95" s="56">
        <v>6</v>
      </c>
      <c r="T95" s="56">
        <v>6</v>
      </c>
      <c r="U95" s="56">
        <v>5</v>
      </c>
      <c r="V95" s="56">
        <v>4</v>
      </c>
      <c r="W95" s="56">
        <v>4</v>
      </c>
      <c r="X95" s="57">
        <f t="shared" ref="X95:X98" si="597">SUM(O95:W95)</f>
        <v>37</v>
      </c>
      <c r="Y95" s="57">
        <f t="shared" ref="Y95:Y98" si="598">N95+X95</f>
        <v>82</v>
      </c>
      <c r="Z95" s="164"/>
      <c r="AA95" s="7">
        <f t="shared" ref="AA95:AA98" si="599">IF(E95="","",E95-E$4)</f>
        <v>4</v>
      </c>
      <c r="AB95" s="7">
        <f t="shared" ref="AB95:AB98" si="600">IF(F95="","",F95-F$4)</f>
        <v>0</v>
      </c>
      <c r="AC95" s="7">
        <f t="shared" ref="AC95:AC98" si="601">IF(G95="","",G95-G$4)</f>
        <v>2</v>
      </c>
      <c r="AD95" s="7">
        <f t="shared" ref="AD95:AD98" si="602">IF(H95="","",H95-H$4)</f>
        <v>1</v>
      </c>
      <c r="AE95" s="7">
        <f t="shared" ref="AE95:AE98" si="603">IF(I95="","",I95-I$4)</f>
        <v>0</v>
      </c>
      <c r="AF95" s="7">
        <f t="shared" ref="AF95:AF98" si="604">IF(J95="","",J95-J$4)</f>
        <v>1</v>
      </c>
      <c r="AG95" s="7">
        <f t="shared" ref="AG95:AG98" si="605">IF(K95="","",K95-K$4)</f>
        <v>1</v>
      </c>
      <c r="AH95" s="7">
        <f t="shared" ref="AH95:AH98" si="606">IF(L95="","",L95-L$4)</f>
        <v>-1</v>
      </c>
      <c r="AI95" s="7">
        <f t="shared" ref="AI95:AI98" si="607">IF(M95="","",M95-M$4)</f>
        <v>1</v>
      </c>
      <c r="AJ95" s="7">
        <f t="shared" ref="AJ95:AJ98" si="608">IF(O95="","",O95-O$4)</f>
        <v>0</v>
      </c>
      <c r="AK95" s="7">
        <f t="shared" ref="AK95:AK98" si="609">IF(P95="","",P95-P$4)</f>
        <v>-1</v>
      </c>
      <c r="AL95" s="7">
        <f t="shared" ref="AL95:AL98" si="610">IF(Q95="","",Q95-Q$4)</f>
        <v>-1</v>
      </c>
      <c r="AM95" s="7">
        <f t="shared" ref="AM95:AM98" si="611">IF(R95="","",R95-R$4)</f>
        <v>0</v>
      </c>
      <c r="AN95" s="7">
        <f t="shared" ref="AN95:AN98" si="612">IF(S95="","",S95-S$4)</f>
        <v>1</v>
      </c>
      <c r="AO95" s="7">
        <f t="shared" ref="AO95:AO98" si="613">IF(T95="","",T95-T$4)</f>
        <v>2</v>
      </c>
      <c r="AP95" s="7">
        <f t="shared" ref="AP95:AP98" si="614">IF(U95="","",U95-U$4)</f>
        <v>1</v>
      </c>
      <c r="AQ95" s="7">
        <f t="shared" ref="AQ95:AQ98" si="615">IF(V95="","",V95-V$4)</f>
        <v>0</v>
      </c>
      <c r="AR95" s="7">
        <f t="shared" ref="AR95:AR98" si="616">IF(W95="","",W95-W$4)</f>
        <v>-1</v>
      </c>
      <c r="AS95" s="58">
        <f t="shared" ref="AS95:AS98" si="617">COUNTIF($AA95:$AR95,"=-2")</f>
        <v>0</v>
      </c>
      <c r="AT95" s="59">
        <f t="shared" ref="AT95:AT98" si="618">COUNTIF($AA95:$AR95,"=-1")</f>
        <v>4</v>
      </c>
      <c r="AU95" s="59">
        <f t="shared" ref="AU95:AU98" si="619">COUNTIF($AA95:$AR95,"=0")</f>
        <v>5</v>
      </c>
      <c r="AV95" s="59">
        <f t="shared" ref="AV95:AV98" si="620">COUNTIF($AA95:$AR95,"=1")</f>
        <v>6</v>
      </c>
      <c r="AW95" s="59">
        <f t="shared" ref="AW95:AW98" si="621">COUNTIF($AA95:$AR95,"=2")</f>
        <v>2</v>
      </c>
      <c r="AX95" s="60">
        <f t="shared" ref="AX95:AX98" si="622">COUNTIF($AA95:$AR95,"&gt;2")</f>
        <v>1</v>
      </c>
      <c r="AY95" s="50" t="str">
        <f t="shared" ref="AY95:AY98" si="623">IF(AA$4=3,AA95,"")</f>
        <v/>
      </c>
      <c r="AZ95" s="50" t="str">
        <f t="shared" ref="AZ95:AZ98" si="624">IF(AB$4=3,AB95,"")</f>
        <v/>
      </c>
      <c r="BA95" s="50">
        <f t="shared" ref="BA95:BA98" si="625">IF(AC$4=3,AC95,"")</f>
        <v>2</v>
      </c>
      <c r="BB95" s="50" t="str">
        <f t="shared" ref="BB95:BB98" si="626">IF(AD$4=3,AD95,"")</f>
        <v/>
      </c>
      <c r="BC95" s="50" t="str">
        <f t="shared" ref="BC95:BC98" si="627">IF(AE$4=3,AE95,"")</f>
        <v/>
      </c>
      <c r="BD95" s="50">
        <f t="shared" ref="BD95:BD98" si="628">IF(AF$4=3,AF95,"")</f>
        <v>1</v>
      </c>
      <c r="BE95" s="50" t="str">
        <f t="shared" ref="BE95:BE98" si="629">IF(AG$4=3,AG95,"")</f>
        <v/>
      </c>
      <c r="BF95" s="50" t="str">
        <f t="shared" ref="BF95:BF98" si="630">IF(AH$4=3,AH95,"")</f>
        <v/>
      </c>
      <c r="BG95" s="50" t="str">
        <f t="shared" ref="BG95:BG98" si="631">IF(AI$4=3,AI95,"")</f>
        <v/>
      </c>
      <c r="BH95" s="50" t="str">
        <f t="shared" ref="BH95:BH98" si="632">IF(AJ$4=3,AJ95,"")</f>
        <v/>
      </c>
      <c r="BI95" s="50">
        <f t="shared" ref="BI95:BI98" si="633">IF(AK$4=3,AK95,"")</f>
        <v>-1</v>
      </c>
      <c r="BJ95" s="50" t="str">
        <f t="shared" ref="BJ95:BJ98" si="634">IF(AL$4=3,AL95,"")</f>
        <v/>
      </c>
      <c r="BK95" s="50">
        <f t="shared" ref="BK95:BK98" si="635">IF(AM$4=3,AM95,"")</f>
        <v>0</v>
      </c>
      <c r="BL95" s="50" t="str">
        <f t="shared" ref="BL95:BL98" si="636">IF(AN$4=3,AN95,"")</f>
        <v/>
      </c>
      <c r="BM95" s="50" t="str">
        <f t="shared" ref="BM95:BM98" si="637">IF(AO$4=3,AO95,"")</f>
        <v/>
      </c>
      <c r="BN95" s="50" t="str">
        <f t="shared" ref="BN95:BN98" si="638">IF(AP$4=3,AP95,"")</f>
        <v/>
      </c>
      <c r="BO95" s="50" t="str">
        <f t="shared" ref="BO95:BO98" si="639">IF(AQ$4=3,AQ95,"")</f>
        <v/>
      </c>
      <c r="BP95" s="51" t="str">
        <f t="shared" ref="BP95:BP98" si="640">IF(AR$4=3,AR95,"")</f>
        <v/>
      </c>
      <c r="BQ95" s="50">
        <f t="shared" ref="BQ95:BQ98" si="641">IF(AA$4=4,AA95,"")</f>
        <v>4</v>
      </c>
      <c r="BR95" s="50">
        <f t="shared" ref="BR95:BR98" si="642">IF(AB$4=4,AB95,"")</f>
        <v>0</v>
      </c>
      <c r="BS95" s="50" t="str">
        <f t="shared" ref="BS95:BS98" si="643">IF(AC$4=4,AC95,"")</f>
        <v/>
      </c>
      <c r="BT95" s="50">
        <f t="shared" ref="BT95:BT98" si="644">IF(AD$4=4,AD95,"")</f>
        <v>1</v>
      </c>
      <c r="BU95" s="50" t="str">
        <f t="shared" ref="BU95:BU98" si="645">IF(AE$4=4,AE95,"")</f>
        <v/>
      </c>
      <c r="BV95" s="50" t="str">
        <f t="shared" ref="BV95:BV98" si="646">IF(AF$4=4,AF95,"")</f>
        <v/>
      </c>
      <c r="BW95" s="50">
        <f t="shared" ref="BW95:BW98" si="647">IF(AG$4=4,AG95,"")</f>
        <v>1</v>
      </c>
      <c r="BX95" s="50" t="str">
        <f t="shared" ref="BX95:BX98" si="648">IF(AH$4=4,AH95,"")</f>
        <v/>
      </c>
      <c r="BY95" s="50">
        <f t="shared" ref="BY95:BY98" si="649">IF(AI$4=4,AI95,"")</f>
        <v>1</v>
      </c>
      <c r="BZ95" s="50">
        <f t="shared" ref="BZ95:BZ98" si="650">IF(AJ$4=4,AJ95,"")</f>
        <v>0</v>
      </c>
      <c r="CA95" s="50" t="str">
        <f t="shared" ref="CA95:CA98" si="651">IF(AK$4=4,AK95,"")</f>
        <v/>
      </c>
      <c r="CB95" s="50">
        <f t="shared" ref="CB95:CB98" si="652">IF(AL$4=4,AL95,"")</f>
        <v>-1</v>
      </c>
      <c r="CC95" s="50" t="str">
        <f t="shared" ref="CC95:CC98" si="653">IF(AM$4=4,AM95,"")</f>
        <v/>
      </c>
      <c r="CD95" s="50" t="str">
        <f t="shared" ref="CD95:CD98" si="654">IF(AN$4=4,AN95,"")</f>
        <v/>
      </c>
      <c r="CE95" s="50">
        <f t="shared" ref="CE95:CE98" si="655">IF(AO$4=4,AO95,"")</f>
        <v>2</v>
      </c>
      <c r="CF95" s="50">
        <f t="shared" ref="CF95:CF98" si="656">IF(AP$4=4,AP95,"")</f>
        <v>1</v>
      </c>
      <c r="CG95" s="50">
        <f t="shared" ref="CG95:CG98" si="657">IF(AQ$4=4,AQ95,"")</f>
        <v>0</v>
      </c>
      <c r="CH95" s="50" t="str">
        <f t="shared" ref="CH95:CH98" si="658">IF(AR$4=4,AR95,"")</f>
        <v/>
      </c>
      <c r="CI95" s="61" t="str">
        <f t="shared" ref="CI95:CI98" si="659">IF(AA$4=5,AA95,"")</f>
        <v/>
      </c>
      <c r="CJ95" s="50" t="str">
        <f t="shared" ref="CJ95:CJ98" si="660">IF(AB$4=5,AB95,"")</f>
        <v/>
      </c>
      <c r="CK95" s="50" t="str">
        <f t="shared" ref="CK95:CK98" si="661">IF(AC$4=5,AC95,"")</f>
        <v/>
      </c>
      <c r="CL95" s="50" t="str">
        <f t="shared" ref="CL95:CL98" si="662">IF(AD$4=5,AD95,"")</f>
        <v/>
      </c>
      <c r="CM95" s="50">
        <f t="shared" ref="CM95:CM98" si="663">IF(AE$4=5,AE95,"")</f>
        <v>0</v>
      </c>
      <c r="CN95" s="50" t="str">
        <f t="shared" ref="CN95:CN98" si="664">IF(AF$4=5,AF95,"")</f>
        <v/>
      </c>
      <c r="CO95" s="50" t="str">
        <f t="shared" ref="CO95:CO98" si="665">IF(AG$4=5,AG95,"")</f>
        <v/>
      </c>
      <c r="CP95" s="50">
        <f t="shared" ref="CP95:CP98" si="666">IF(AH$4=5,AH95,"")</f>
        <v>-1</v>
      </c>
      <c r="CQ95" s="50" t="str">
        <f t="shared" ref="CQ95:CQ98" si="667">IF(AI$4=5,AI95,"")</f>
        <v/>
      </c>
      <c r="CR95" s="50" t="str">
        <f t="shared" ref="CR95:CR98" si="668">IF(AJ$4=5,AJ95,"")</f>
        <v/>
      </c>
      <c r="CS95" s="50" t="str">
        <f t="shared" ref="CS95:CS98" si="669">IF(AK$4=5,AK95,"")</f>
        <v/>
      </c>
      <c r="CT95" s="50" t="str">
        <f t="shared" ref="CT95:CT98" si="670">IF(AL$4=5,AL95,"")</f>
        <v/>
      </c>
      <c r="CU95" s="50" t="str">
        <f t="shared" ref="CU95:CU98" si="671">IF(AM$4=5,AM95,"")</f>
        <v/>
      </c>
      <c r="CV95" s="50">
        <f t="shared" ref="CV95:CV98" si="672">IF(AN$4=5,AN95,"")</f>
        <v>1</v>
      </c>
      <c r="CW95" s="50" t="str">
        <f t="shared" ref="CW95:CW98" si="673">IF(AO$4=5,AO95,"")</f>
        <v/>
      </c>
      <c r="CX95" s="50" t="str">
        <f t="shared" ref="CX95:CX98" si="674">IF(AP$4=5,AP95,"")</f>
        <v/>
      </c>
      <c r="CY95" s="50" t="str">
        <f t="shared" ref="CY95:CY98" si="675">IF(AQ$4=5,AQ95,"")</f>
        <v/>
      </c>
      <c r="CZ95" s="50">
        <f t="shared" ref="CZ95:CZ98" si="676">IF(AR$4=5,AR95,"")</f>
        <v>-1</v>
      </c>
      <c r="DA95" s="62">
        <f t="shared" ref="DA95:DA98" si="677">SUM(AY95:BP95)</f>
        <v>2</v>
      </c>
      <c r="DB95" s="63">
        <f t="shared" ref="DB95:DB98" si="678">SUM(BQ95:CH95)</f>
        <v>9</v>
      </c>
      <c r="DC95" s="64">
        <f t="shared" ref="DC95:DC98" si="679">SUM(CI95:CZ95)</f>
        <v>-1</v>
      </c>
      <c r="DD95" s="27"/>
    </row>
    <row r="96" spans="1:108" ht="24.95" customHeight="1">
      <c r="A96" s="14"/>
      <c r="B96" s="53">
        <v>2</v>
      </c>
      <c r="C96" s="190" t="s">
        <v>85</v>
      </c>
      <c r="D96" s="191"/>
      <c r="E96" s="56">
        <v>5</v>
      </c>
      <c r="F96" s="56">
        <v>5</v>
      </c>
      <c r="G96" s="56">
        <v>3</v>
      </c>
      <c r="H96" s="56">
        <v>5</v>
      </c>
      <c r="I96" s="56">
        <v>10</v>
      </c>
      <c r="J96" s="56">
        <v>3</v>
      </c>
      <c r="K96" s="56">
        <v>4</v>
      </c>
      <c r="L96" s="56">
        <v>5</v>
      </c>
      <c r="M96" s="56">
        <v>5</v>
      </c>
      <c r="N96" s="57">
        <f t="shared" si="596"/>
        <v>45</v>
      </c>
      <c r="O96" s="56">
        <v>5</v>
      </c>
      <c r="P96" s="56">
        <v>5</v>
      </c>
      <c r="Q96" s="56">
        <v>7</v>
      </c>
      <c r="R96" s="56">
        <v>3</v>
      </c>
      <c r="S96" s="56">
        <v>5</v>
      </c>
      <c r="T96" s="56">
        <v>5</v>
      </c>
      <c r="U96" s="56">
        <v>5</v>
      </c>
      <c r="V96" s="56">
        <v>3</v>
      </c>
      <c r="W96" s="56">
        <v>5</v>
      </c>
      <c r="X96" s="57">
        <f t="shared" si="597"/>
        <v>43</v>
      </c>
      <c r="Y96" s="57">
        <f t="shared" si="598"/>
        <v>88</v>
      </c>
      <c r="Z96" s="164"/>
      <c r="AA96" s="7">
        <f t="shared" si="599"/>
        <v>1</v>
      </c>
      <c r="AB96" s="7">
        <f t="shared" si="600"/>
        <v>1</v>
      </c>
      <c r="AC96" s="7">
        <f t="shared" si="601"/>
        <v>0</v>
      </c>
      <c r="AD96" s="7">
        <f t="shared" si="602"/>
        <v>1</v>
      </c>
      <c r="AE96" s="7">
        <f t="shared" si="603"/>
        <v>5</v>
      </c>
      <c r="AF96" s="7">
        <f t="shared" si="604"/>
        <v>0</v>
      </c>
      <c r="AG96" s="7">
        <f t="shared" si="605"/>
        <v>0</v>
      </c>
      <c r="AH96" s="7">
        <f t="shared" si="606"/>
        <v>0</v>
      </c>
      <c r="AI96" s="7">
        <f t="shared" si="607"/>
        <v>1</v>
      </c>
      <c r="AJ96" s="7">
        <f t="shared" si="608"/>
        <v>1</v>
      </c>
      <c r="AK96" s="7">
        <f t="shared" si="609"/>
        <v>2</v>
      </c>
      <c r="AL96" s="7">
        <f t="shared" si="610"/>
        <v>3</v>
      </c>
      <c r="AM96" s="7">
        <f t="shared" si="611"/>
        <v>0</v>
      </c>
      <c r="AN96" s="7">
        <f t="shared" si="612"/>
        <v>0</v>
      </c>
      <c r="AO96" s="7">
        <f t="shared" si="613"/>
        <v>1</v>
      </c>
      <c r="AP96" s="7">
        <f t="shared" si="614"/>
        <v>1</v>
      </c>
      <c r="AQ96" s="7">
        <f t="shared" si="615"/>
        <v>-1</v>
      </c>
      <c r="AR96" s="7">
        <f t="shared" si="616"/>
        <v>0</v>
      </c>
      <c r="AS96" s="65">
        <f t="shared" si="617"/>
        <v>0</v>
      </c>
      <c r="AT96" s="66">
        <f t="shared" si="618"/>
        <v>1</v>
      </c>
      <c r="AU96" s="66">
        <f t="shared" si="619"/>
        <v>7</v>
      </c>
      <c r="AV96" s="66">
        <f t="shared" si="620"/>
        <v>7</v>
      </c>
      <c r="AW96" s="66">
        <f t="shared" si="621"/>
        <v>1</v>
      </c>
      <c r="AX96" s="67">
        <f t="shared" si="622"/>
        <v>2</v>
      </c>
      <c r="AY96" s="50" t="str">
        <f t="shared" si="623"/>
        <v/>
      </c>
      <c r="AZ96" s="50" t="str">
        <f t="shared" si="624"/>
        <v/>
      </c>
      <c r="BA96" s="50">
        <f t="shared" si="625"/>
        <v>0</v>
      </c>
      <c r="BB96" s="50" t="str">
        <f t="shared" si="626"/>
        <v/>
      </c>
      <c r="BC96" s="50" t="str">
        <f t="shared" si="627"/>
        <v/>
      </c>
      <c r="BD96" s="50">
        <f t="shared" si="628"/>
        <v>0</v>
      </c>
      <c r="BE96" s="50" t="str">
        <f t="shared" si="629"/>
        <v/>
      </c>
      <c r="BF96" s="50" t="str">
        <f t="shared" si="630"/>
        <v/>
      </c>
      <c r="BG96" s="50" t="str">
        <f t="shared" si="631"/>
        <v/>
      </c>
      <c r="BH96" s="50" t="str">
        <f t="shared" si="632"/>
        <v/>
      </c>
      <c r="BI96" s="50">
        <f t="shared" si="633"/>
        <v>2</v>
      </c>
      <c r="BJ96" s="50" t="str">
        <f t="shared" si="634"/>
        <v/>
      </c>
      <c r="BK96" s="50">
        <f t="shared" si="635"/>
        <v>0</v>
      </c>
      <c r="BL96" s="50" t="str">
        <f t="shared" si="636"/>
        <v/>
      </c>
      <c r="BM96" s="50" t="str">
        <f t="shared" si="637"/>
        <v/>
      </c>
      <c r="BN96" s="50" t="str">
        <f t="shared" si="638"/>
        <v/>
      </c>
      <c r="BO96" s="50" t="str">
        <f t="shared" si="639"/>
        <v/>
      </c>
      <c r="BP96" s="51" t="str">
        <f t="shared" si="640"/>
        <v/>
      </c>
      <c r="BQ96" s="50">
        <f t="shared" si="641"/>
        <v>1</v>
      </c>
      <c r="BR96" s="50">
        <f t="shared" si="642"/>
        <v>1</v>
      </c>
      <c r="BS96" s="50" t="str">
        <f t="shared" si="643"/>
        <v/>
      </c>
      <c r="BT96" s="50">
        <f t="shared" si="644"/>
        <v>1</v>
      </c>
      <c r="BU96" s="50" t="str">
        <f t="shared" si="645"/>
        <v/>
      </c>
      <c r="BV96" s="50" t="str">
        <f t="shared" si="646"/>
        <v/>
      </c>
      <c r="BW96" s="50">
        <f t="shared" si="647"/>
        <v>0</v>
      </c>
      <c r="BX96" s="50" t="str">
        <f t="shared" si="648"/>
        <v/>
      </c>
      <c r="BY96" s="50">
        <f t="shared" si="649"/>
        <v>1</v>
      </c>
      <c r="BZ96" s="50">
        <f t="shared" si="650"/>
        <v>1</v>
      </c>
      <c r="CA96" s="50" t="str">
        <f t="shared" si="651"/>
        <v/>
      </c>
      <c r="CB96" s="50">
        <f t="shared" si="652"/>
        <v>3</v>
      </c>
      <c r="CC96" s="50" t="str">
        <f t="shared" si="653"/>
        <v/>
      </c>
      <c r="CD96" s="50" t="str">
        <f t="shared" si="654"/>
        <v/>
      </c>
      <c r="CE96" s="50">
        <f t="shared" si="655"/>
        <v>1</v>
      </c>
      <c r="CF96" s="50">
        <f t="shared" si="656"/>
        <v>1</v>
      </c>
      <c r="CG96" s="50">
        <f t="shared" si="657"/>
        <v>-1</v>
      </c>
      <c r="CH96" s="50" t="str">
        <f t="shared" si="658"/>
        <v/>
      </c>
      <c r="CI96" s="61" t="str">
        <f t="shared" si="659"/>
        <v/>
      </c>
      <c r="CJ96" s="50" t="str">
        <f t="shared" si="660"/>
        <v/>
      </c>
      <c r="CK96" s="50" t="str">
        <f t="shared" si="661"/>
        <v/>
      </c>
      <c r="CL96" s="50" t="str">
        <f t="shared" si="662"/>
        <v/>
      </c>
      <c r="CM96" s="50">
        <f t="shared" si="663"/>
        <v>5</v>
      </c>
      <c r="CN96" s="50" t="str">
        <f t="shared" si="664"/>
        <v/>
      </c>
      <c r="CO96" s="50" t="str">
        <f t="shared" si="665"/>
        <v/>
      </c>
      <c r="CP96" s="50">
        <f t="shared" si="666"/>
        <v>0</v>
      </c>
      <c r="CQ96" s="50" t="str">
        <f t="shared" si="667"/>
        <v/>
      </c>
      <c r="CR96" s="50" t="str">
        <f t="shared" si="668"/>
        <v/>
      </c>
      <c r="CS96" s="50" t="str">
        <f t="shared" si="669"/>
        <v/>
      </c>
      <c r="CT96" s="50" t="str">
        <f t="shared" si="670"/>
        <v/>
      </c>
      <c r="CU96" s="50" t="str">
        <f t="shared" si="671"/>
        <v/>
      </c>
      <c r="CV96" s="50">
        <f t="shared" si="672"/>
        <v>0</v>
      </c>
      <c r="CW96" s="50" t="str">
        <f t="shared" si="673"/>
        <v/>
      </c>
      <c r="CX96" s="50" t="str">
        <f t="shared" si="674"/>
        <v/>
      </c>
      <c r="CY96" s="50" t="str">
        <f t="shared" si="675"/>
        <v/>
      </c>
      <c r="CZ96" s="50">
        <f t="shared" si="676"/>
        <v>0</v>
      </c>
      <c r="DA96" s="68">
        <f t="shared" si="677"/>
        <v>2</v>
      </c>
      <c r="DB96" s="69">
        <f t="shared" si="678"/>
        <v>9</v>
      </c>
      <c r="DC96" s="70">
        <f t="shared" si="679"/>
        <v>5</v>
      </c>
      <c r="DD96" s="27"/>
    </row>
    <row r="97" spans="1:108" ht="24.95" customHeight="1">
      <c r="A97" s="14"/>
      <c r="B97" s="53" t="s">
        <v>29</v>
      </c>
      <c r="C97" s="190" t="s">
        <v>86</v>
      </c>
      <c r="D97" s="191"/>
      <c r="E97" s="56">
        <v>4</v>
      </c>
      <c r="F97" s="56">
        <v>6</v>
      </c>
      <c r="G97" s="56">
        <v>3</v>
      </c>
      <c r="H97" s="56">
        <v>6</v>
      </c>
      <c r="I97" s="56">
        <v>5</v>
      </c>
      <c r="J97" s="56">
        <v>3</v>
      </c>
      <c r="K97" s="56">
        <v>4</v>
      </c>
      <c r="L97" s="56">
        <v>5</v>
      </c>
      <c r="M97" s="56">
        <v>5</v>
      </c>
      <c r="N97" s="57">
        <f t="shared" si="596"/>
        <v>41</v>
      </c>
      <c r="O97" s="56">
        <v>5</v>
      </c>
      <c r="P97" s="56">
        <v>4</v>
      </c>
      <c r="Q97" s="56">
        <v>5</v>
      </c>
      <c r="R97" s="56">
        <v>4</v>
      </c>
      <c r="S97" s="56">
        <v>6</v>
      </c>
      <c r="T97" s="56">
        <v>5</v>
      </c>
      <c r="U97" s="56">
        <v>5</v>
      </c>
      <c r="V97" s="56">
        <v>5</v>
      </c>
      <c r="W97" s="56">
        <v>5</v>
      </c>
      <c r="X97" s="57">
        <f t="shared" si="597"/>
        <v>44</v>
      </c>
      <c r="Y97" s="57">
        <f t="shared" si="598"/>
        <v>85</v>
      </c>
      <c r="Z97" s="164"/>
      <c r="AA97" s="7">
        <f t="shared" si="599"/>
        <v>0</v>
      </c>
      <c r="AB97" s="7">
        <f t="shared" si="600"/>
        <v>2</v>
      </c>
      <c r="AC97" s="7">
        <f t="shared" si="601"/>
        <v>0</v>
      </c>
      <c r="AD97" s="7">
        <f t="shared" si="602"/>
        <v>2</v>
      </c>
      <c r="AE97" s="7">
        <f t="shared" si="603"/>
        <v>0</v>
      </c>
      <c r="AF97" s="7">
        <f t="shared" si="604"/>
        <v>0</v>
      </c>
      <c r="AG97" s="7">
        <f t="shared" si="605"/>
        <v>0</v>
      </c>
      <c r="AH97" s="7">
        <f t="shared" si="606"/>
        <v>0</v>
      </c>
      <c r="AI97" s="7">
        <f t="shared" si="607"/>
        <v>1</v>
      </c>
      <c r="AJ97" s="7">
        <f t="shared" si="608"/>
        <v>1</v>
      </c>
      <c r="AK97" s="7">
        <f t="shared" si="609"/>
        <v>1</v>
      </c>
      <c r="AL97" s="7">
        <f t="shared" si="610"/>
        <v>1</v>
      </c>
      <c r="AM97" s="7">
        <f t="shared" si="611"/>
        <v>1</v>
      </c>
      <c r="AN97" s="7">
        <f t="shared" si="612"/>
        <v>1</v>
      </c>
      <c r="AO97" s="7">
        <f t="shared" si="613"/>
        <v>1</v>
      </c>
      <c r="AP97" s="7">
        <f t="shared" si="614"/>
        <v>1</v>
      </c>
      <c r="AQ97" s="7">
        <f t="shared" si="615"/>
        <v>1</v>
      </c>
      <c r="AR97" s="7">
        <f t="shared" si="616"/>
        <v>0</v>
      </c>
      <c r="AS97" s="65">
        <f t="shared" si="617"/>
        <v>0</v>
      </c>
      <c r="AT97" s="66">
        <f t="shared" si="618"/>
        <v>0</v>
      </c>
      <c r="AU97" s="66">
        <f t="shared" si="619"/>
        <v>7</v>
      </c>
      <c r="AV97" s="66">
        <f t="shared" si="620"/>
        <v>9</v>
      </c>
      <c r="AW97" s="66">
        <f t="shared" si="621"/>
        <v>2</v>
      </c>
      <c r="AX97" s="67">
        <f t="shared" si="622"/>
        <v>0</v>
      </c>
      <c r="AY97" s="50" t="str">
        <f t="shared" si="623"/>
        <v/>
      </c>
      <c r="AZ97" s="50" t="str">
        <f t="shared" si="624"/>
        <v/>
      </c>
      <c r="BA97" s="50">
        <f t="shared" si="625"/>
        <v>0</v>
      </c>
      <c r="BB97" s="50" t="str">
        <f t="shared" si="626"/>
        <v/>
      </c>
      <c r="BC97" s="50" t="str">
        <f t="shared" si="627"/>
        <v/>
      </c>
      <c r="BD97" s="50">
        <f t="shared" si="628"/>
        <v>0</v>
      </c>
      <c r="BE97" s="50" t="str">
        <f t="shared" si="629"/>
        <v/>
      </c>
      <c r="BF97" s="50" t="str">
        <f t="shared" si="630"/>
        <v/>
      </c>
      <c r="BG97" s="50" t="str">
        <f t="shared" si="631"/>
        <v/>
      </c>
      <c r="BH97" s="50" t="str">
        <f t="shared" si="632"/>
        <v/>
      </c>
      <c r="BI97" s="50">
        <f t="shared" si="633"/>
        <v>1</v>
      </c>
      <c r="BJ97" s="50" t="str">
        <f t="shared" si="634"/>
        <v/>
      </c>
      <c r="BK97" s="50">
        <f t="shared" si="635"/>
        <v>1</v>
      </c>
      <c r="BL97" s="50" t="str">
        <f t="shared" si="636"/>
        <v/>
      </c>
      <c r="BM97" s="50" t="str">
        <f t="shared" si="637"/>
        <v/>
      </c>
      <c r="BN97" s="50" t="str">
        <f t="shared" si="638"/>
        <v/>
      </c>
      <c r="BO97" s="50" t="str">
        <f t="shared" si="639"/>
        <v/>
      </c>
      <c r="BP97" s="51" t="str">
        <f t="shared" si="640"/>
        <v/>
      </c>
      <c r="BQ97" s="50">
        <f t="shared" si="641"/>
        <v>0</v>
      </c>
      <c r="BR97" s="50">
        <f t="shared" si="642"/>
        <v>2</v>
      </c>
      <c r="BS97" s="50" t="str">
        <f t="shared" si="643"/>
        <v/>
      </c>
      <c r="BT97" s="50">
        <f t="shared" si="644"/>
        <v>2</v>
      </c>
      <c r="BU97" s="50" t="str">
        <f t="shared" si="645"/>
        <v/>
      </c>
      <c r="BV97" s="50" t="str">
        <f t="shared" si="646"/>
        <v/>
      </c>
      <c r="BW97" s="50">
        <f t="shared" si="647"/>
        <v>0</v>
      </c>
      <c r="BX97" s="50" t="str">
        <f t="shared" si="648"/>
        <v/>
      </c>
      <c r="BY97" s="50">
        <f t="shared" si="649"/>
        <v>1</v>
      </c>
      <c r="BZ97" s="50">
        <f t="shared" si="650"/>
        <v>1</v>
      </c>
      <c r="CA97" s="50" t="str">
        <f t="shared" si="651"/>
        <v/>
      </c>
      <c r="CB97" s="50">
        <f t="shared" si="652"/>
        <v>1</v>
      </c>
      <c r="CC97" s="50" t="str">
        <f t="shared" si="653"/>
        <v/>
      </c>
      <c r="CD97" s="50" t="str">
        <f t="shared" si="654"/>
        <v/>
      </c>
      <c r="CE97" s="50">
        <f t="shared" si="655"/>
        <v>1</v>
      </c>
      <c r="CF97" s="50">
        <f t="shared" si="656"/>
        <v>1</v>
      </c>
      <c r="CG97" s="50">
        <f t="shared" si="657"/>
        <v>1</v>
      </c>
      <c r="CH97" s="50" t="str">
        <f t="shared" si="658"/>
        <v/>
      </c>
      <c r="CI97" s="61" t="str">
        <f t="shared" si="659"/>
        <v/>
      </c>
      <c r="CJ97" s="50" t="str">
        <f t="shared" si="660"/>
        <v/>
      </c>
      <c r="CK97" s="50" t="str">
        <f t="shared" si="661"/>
        <v/>
      </c>
      <c r="CL97" s="50" t="str">
        <f t="shared" si="662"/>
        <v/>
      </c>
      <c r="CM97" s="50">
        <f t="shared" si="663"/>
        <v>0</v>
      </c>
      <c r="CN97" s="50" t="str">
        <f t="shared" si="664"/>
        <v/>
      </c>
      <c r="CO97" s="50" t="str">
        <f t="shared" si="665"/>
        <v/>
      </c>
      <c r="CP97" s="50">
        <f t="shared" si="666"/>
        <v>0</v>
      </c>
      <c r="CQ97" s="50" t="str">
        <f t="shared" si="667"/>
        <v/>
      </c>
      <c r="CR97" s="50" t="str">
        <f t="shared" si="668"/>
        <v/>
      </c>
      <c r="CS97" s="50" t="str">
        <f t="shared" si="669"/>
        <v/>
      </c>
      <c r="CT97" s="50" t="str">
        <f t="shared" si="670"/>
        <v/>
      </c>
      <c r="CU97" s="50" t="str">
        <f t="shared" si="671"/>
        <v/>
      </c>
      <c r="CV97" s="50">
        <f t="shared" si="672"/>
        <v>1</v>
      </c>
      <c r="CW97" s="50" t="str">
        <f t="shared" si="673"/>
        <v/>
      </c>
      <c r="CX97" s="50" t="str">
        <f t="shared" si="674"/>
        <v/>
      </c>
      <c r="CY97" s="50" t="str">
        <f t="shared" si="675"/>
        <v/>
      </c>
      <c r="CZ97" s="50">
        <f t="shared" si="676"/>
        <v>0</v>
      </c>
      <c r="DA97" s="68">
        <f t="shared" si="677"/>
        <v>2</v>
      </c>
      <c r="DB97" s="69">
        <f t="shared" si="678"/>
        <v>10</v>
      </c>
      <c r="DC97" s="70">
        <f t="shared" si="679"/>
        <v>1</v>
      </c>
      <c r="DD97" s="27"/>
    </row>
    <row r="98" spans="1:108" s="82" customFormat="1" ht="24.95" customHeight="1" thickBot="1">
      <c r="A98" s="71"/>
      <c r="B98" s="72" t="s">
        <v>30</v>
      </c>
      <c r="C98" s="190" t="s">
        <v>87</v>
      </c>
      <c r="D98" s="191"/>
      <c r="E98" s="56">
        <v>4</v>
      </c>
      <c r="F98" s="56">
        <v>4</v>
      </c>
      <c r="G98" s="56">
        <v>3</v>
      </c>
      <c r="H98" s="56">
        <v>5</v>
      </c>
      <c r="I98" s="56">
        <v>5</v>
      </c>
      <c r="J98" s="56">
        <v>3</v>
      </c>
      <c r="K98" s="56">
        <v>5</v>
      </c>
      <c r="L98" s="56">
        <v>5</v>
      </c>
      <c r="M98" s="56">
        <v>5</v>
      </c>
      <c r="N98" s="57">
        <f t="shared" si="596"/>
        <v>39</v>
      </c>
      <c r="O98" s="56">
        <v>4</v>
      </c>
      <c r="P98" s="56">
        <v>3</v>
      </c>
      <c r="Q98" s="56">
        <v>5</v>
      </c>
      <c r="R98" s="56">
        <v>4</v>
      </c>
      <c r="S98" s="56">
        <v>5</v>
      </c>
      <c r="T98" s="56">
        <v>5</v>
      </c>
      <c r="U98" s="56">
        <v>4</v>
      </c>
      <c r="V98" s="56">
        <v>4</v>
      </c>
      <c r="W98" s="56">
        <v>5</v>
      </c>
      <c r="X98" s="73">
        <f t="shared" si="597"/>
        <v>39</v>
      </c>
      <c r="Y98" s="73">
        <f t="shared" si="598"/>
        <v>78</v>
      </c>
      <c r="Z98" s="166"/>
      <c r="AA98" s="7">
        <f t="shared" si="599"/>
        <v>0</v>
      </c>
      <c r="AB98" s="7">
        <f t="shared" si="600"/>
        <v>0</v>
      </c>
      <c r="AC98" s="7">
        <f t="shared" si="601"/>
        <v>0</v>
      </c>
      <c r="AD98" s="7">
        <f t="shared" si="602"/>
        <v>1</v>
      </c>
      <c r="AE98" s="7">
        <f t="shared" si="603"/>
        <v>0</v>
      </c>
      <c r="AF98" s="7">
        <f t="shared" si="604"/>
        <v>0</v>
      </c>
      <c r="AG98" s="7">
        <f t="shared" si="605"/>
        <v>1</v>
      </c>
      <c r="AH98" s="7">
        <f t="shared" si="606"/>
        <v>0</v>
      </c>
      <c r="AI98" s="7">
        <f t="shared" si="607"/>
        <v>1</v>
      </c>
      <c r="AJ98" s="7">
        <f t="shared" si="608"/>
        <v>0</v>
      </c>
      <c r="AK98" s="7">
        <f t="shared" si="609"/>
        <v>0</v>
      </c>
      <c r="AL98" s="7">
        <f t="shared" si="610"/>
        <v>1</v>
      </c>
      <c r="AM98" s="7">
        <f t="shared" si="611"/>
        <v>1</v>
      </c>
      <c r="AN98" s="7">
        <f t="shared" si="612"/>
        <v>0</v>
      </c>
      <c r="AO98" s="7">
        <f t="shared" si="613"/>
        <v>1</v>
      </c>
      <c r="AP98" s="7">
        <f t="shared" si="614"/>
        <v>0</v>
      </c>
      <c r="AQ98" s="7">
        <f t="shared" si="615"/>
        <v>0</v>
      </c>
      <c r="AR98" s="7">
        <f t="shared" si="616"/>
        <v>0</v>
      </c>
      <c r="AS98" s="75">
        <f t="shared" si="617"/>
        <v>0</v>
      </c>
      <c r="AT98" s="76">
        <f t="shared" si="618"/>
        <v>0</v>
      </c>
      <c r="AU98" s="76">
        <f t="shared" si="619"/>
        <v>12</v>
      </c>
      <c r="AV98" s="76">
        <f t="shared" si="620"/>
        <v>6</v>
      </c>
      <c r="AW98" s="76">
        <f t="shared" si="621"/>
        <v>0</v>
      </c>
      <c r="AX98" s="77">
        <f t="shared" si="622"/>
        <v>0</v>
      </c>
      <c r="AY98" s="50" t="str">
        <f t="shared" si="623"/>
        <v/>
      </c>
      <c r="AZ98" s="50" t="str">
        <f t="shared" si="624"/>
        <v/>
      </c>
      <c r="BA98" s="50">
        <f t="shared" si="625"/>
        <v>0</v>
      </c>
      <c r="BB98" s="50" t="str">
        <f t="shared" si="626"/>
        <v/>
      </c>
      <c r="BC98" s="50" t="str">
        <f t="shared" si="627"/>
        <v/>
      </c>
      <c r="BD98" s="50">
        <f t="shared" si="628"/>
        <v>0</v>
      </c>
      <c r="BE98" s="50" t="str">
        <f t="shared" si="629"/>
        <v/>
      </c>
      <c r="BF98" s="50" t="str">
        <f t="shared" si="630"/>
        <v/>
      </c>
      <c r="BG98" s="50" t="str">
        <f t="shared" si="631"/>
        <v/>
      </c>
      <c r="BH98" s="50" t="str">
        <f t="shared" si="632"/>
        <v/>
      </c>
      <c r="BI98" s="50">
        <f t="shared" si="633"/>
        <v>0</v>
      </c>
      <c r="BJ98" s="50" t="str">
        <f t="shared" si="634"/>
        <v/>
      </c>
      <c r="BK98" s="50">
        <f t="shared" si="635"/>
        <v>1</v>
      </c>
      <c r="BL98" s="50" t="str">
        <f t="shared" si="636"/>
        <v/>
      </c>
      <c r="BM98" s="50" t="str">
        <f t="shared" si="637"/>
        <v/>
      </c>
      <c r="BN98" s="50" t="str">
        <f t="shared" si="638"/>
        <v/>
      </c>
      <c r="BO98" s="50" t="str">
        <f t="shared" si="639"/>
        <v/>
      </c>
      <c r="BP98" s="51" t="str">
        <f t="shared" si="640"/>
        <v/>
      </c>
      <c r="BQ98" s="50">
        <f t="shared" si="641"/>
        <v>0</v>
      </c>
      <c r="BR98" s="50">
        <f t="shared" si="642"/>
        <v>0</v>
      </c>
      <c r="BS98" s="50" t="str">
        <f t="shared" si="643"/>
        <v/>
      </c>
      <c r="BT98" s="50">
        <f t="shared" si="644"/>
        <v>1</v>
      </c>
      <c r="BU98" s="50" t="str">
        <f t="shared" si="645"/>
        <v/>
      </c>
      <c r="BV98" s="50" t="str">
        <f t="shared" si="646"/>
        <v/>
      </c>
      <c r="BW98" s="50">
        <f t="shared" si="647"/>
        <v>1</v>
      </c>
      <c r="BX98" s="50" t="str">
        <f t="shared" si="648"/>
        <v/>
      </c>
      <c r="BY98" s="50">
        <f t="shared" si="649"/>
        <v>1</v>
      </c>
      <c r="BZ98" s="50">
        <f t="shared" si="650"/>
        <v>0</v>
      </c>
      <c r="CA98" s="50" t="str">
        <f t="shared" si="651"/>
        <v/>
      </c>
      <c r="CB98" s="50">
        <f t="shared" si="652"/>
        <v>1</v>
      </c>
      <c r="CC98" s="50" t="str">
        <f t="shared" si="653"/>
        <v/>
      </c>
      <c r="CD98" s="50" t="str">
        <f t="shared" si="654"/>
        <v/>
      </c>
      <c r="CE98" s="50">
        <f t="shared" si="655"/>
        <v>1</v>
      </c>
      <c r="CF98" s="50">
        <f t="shared" si="656"/>
        <v>0</v>
      </c>
      <c r="CG98" s="50">
        <f t="shared" si="657"/>
        <v>0</v>
      </c>
      <c r="CH98" s="50" t="str">
        <f t="shared" si="658"/>
        <v/>
      </c>
      <c r="CI98" s="61" t="str">
        <f t="shared" si="659"/>
        <v/>
      </c>
      <c r="CJ98" s="50" t="str">
        <f t="shared" si="660"/>
        <v/>
      </c>
      <c r="CK98" s="50" t="str">
        <f t="shared" si="661"/>
        <v/>
      </c>
      <c r="CL98" s="50" t="str">
        <f t="shared" si="662"/>
        <v/>
      </c>
      <c r="CM98" s="50">
        <f t="shared" si="663"/>
        <v>0</v>
      </c>
      <c r="CN98" s="50" t="str">
        <f t="shared" si="664"/>
        <v/>
      </c>
      <c r="CO98" s="50" t="str">
        <f t="shared" si="665"/>
        <v/>
      </c>
      <c r="CP98" s="50">
        <f t="shared" si="666"/>
        <v>0</v>
      </c>
      <c r="CQ98" s="50" t="str">
        <f t="shared" si="667"/>
        <v/>
      </c>
      <c r="CR98" s="50" t="str">
        <f t="shared" si="668"/>
        <v/>
      </c>
      <c r="CS98" s="50" t="str">
        <f t="shared" si="669"/>
        <v/>
      </c>
      <c r="CT98" s="50" t="str">
        <f t="shared" si="670"/>
        <v/>
      </c>
      <c r="CU98" s="50" t="str">
        <f t="shared" si="671"/>
        <v/>
      </c>
      <c r="CV98" s="50">
        <f t="shared" si="672"/>
        <v>0</v>
      </c>
      <c r="CW98" s="50" t="str">
        <f t="shared" si="673"/>
        <v/>
      </c>
      <c r="CX98" s="50" t="str">
        <f t="shared" si="674"/>
        <v/>
      </c>
      <c r="CY98" s="50" t="str">
        <f t="shared" si="675"/>
        <v/>
      </c>
      <c r="CZ98" s="50">
        <f t="shared" si="676"/>
        <v>0</v>
      </c>
      <c r="DA98" s="78">
        <f t="shared" si="677"/>
        <v>1</v>
      </c>
      <c r="DB98" s="79">
        <f t="shared" si="678"/>
        <v>5</v>
      </c>
      <c r="DC98" s="80">
        <f t="shared" si="679"/>
        <v>0</v>
      </c>
      <c r="DD98" s="81"/>
    </row>
    <row r="99" spans="1:108" ht="12.75" customHeight="1">
      <c r="A99" s="14"/>
      <c r="B99" s="83"/>
      <c r="C99" s="83"/>
      <c r="D99" s="83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5"/>
      <c r="Q99" s="85"/>
      <c r="R99" s="85"/>
      <c r="S99" s="85"/>
      <c r="T99" s="85"/>
      <c r="U99" s="85"/>
      <c r="V99" s="85"/>
      <c r="W99" s="85"/>
      <c r="X99" s="192">
        <f t="shared" ref="X99" si="680">SUM(Y95:Y98)</f>
        <v>333</v>
      </c>
      <c r="Y99" s="193"/>
      <c r="Z99" s="164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198">
        <f t="shared" ref="AS99:AX99" si="681">SUM(AS95:AS98)</f>
        <v>0</v>
      </c>
      <c r="AT99" s="200">
        <f t="shared" si="681"/>
        <v>5</v>
      </c>
      <c r="AU99" s="200">
        <f t="shared" si="681"/>
        <v>31</v>
      </c>
      <c r="AV99" s="200">
        <f t="shared" si="681"/>
        <v>28</v>
      </c>
      <c r="AW99" s="200">
        <f t="shared" si="681"/>
        <v>5</v>
      </c>
      <c r="AX99" s="204">
        <f t="shared" si="681"/>
        <v>3</v>
      </c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1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61"/>
      <c r="CJ99" s="50"/>
      <c r="CK99" s="50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0"/>
      <c r="CY99" s="50"/>
      <c r="CZ99" s="50"/>
      <c r="DA99" s="206">
        <f t="shared" ref="DA99:DC99" si="682">SUM(DA95:DA98)</f>
        <v>7</v>
      </c>
      <c r="DB99" s="186">
        <f t="shared" si="682"/>
        <v>33</v>
      </c>
      <c r="DC99" s="188">
        <f t="shared" si="682"/>
        <v>5</v>
      </c>
      <c r="DD99" s="27"/>
    </row>
    <row r="100" spans="1:108" ht="12.75" customHeight="1" thickBot="1">
      <c r="A100" s="14"/>
      <c r="B100" s="83"/>
      <c r="C100" s="83"/>
      <c r="D100" s="83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5"/>
      <c r="Q100" s="85"/>
      <c r="R100" s="85"/>
      <c r="S100" s="85"/>
      <c r="T100" s="85"/>
      <c r="U100" s="85"/>
      <c r="V100" s="85"/>
      <c r="W100" s="85"/>
      <c r="X100" s="194"/>
      <c r="Y100" s="195"/>
      <c r="Z100" s="164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199"/>
      <c r="AT100" s="201"/>
      <c r="AU100" s="201"/>
      <c r="AV100" s="201"/>
      <c r="AW100" s="201"/>
      <c r="AX100" s="205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1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61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/>
      <c r="CW100" s="50"/>
      <c r="CX100" s="50"/>
      <c r="CY100" s="50"/>
      <c r="CZ100" s="50"/>
      <c r="DA100" s="207"/>
      <c r="DB100" s="187"/>
      <c r="DC100" s="189"/>
      <c r="DD100" s="27"/>
    </row>
    <row r="101" spans="1:108" ht="13.5" customHeight="1" thickBot="1">
      <c r="A101" s="14"/>
      <c r="B101" s="83"/>
      <c r="C101" s="83"/>
      <c r="D101" s="83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5"/>
      <c r="Q101" s="85"/>
      <c r="R101" s="85"/>
      <c r="S101" s="85"/>
      <c r="T101" s="85"/>
      <c r="U101" s="85"/>
      <c r="V101" s="85"/>
      <c r="W101" s="85"/>
      <c r="X101" s="196"/>
      <c r="Y101" s="197"/>
      <c r="Z101" s="164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22"/>
      <c r="AT101" s="23"/>
      <c r="AU101" s="23"/>
      <c r="AV101" s="23"/>
      <c r="AW101" s="23"/>
      <c r="AX101" s="23"/>
      <c r="AY101" s="24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6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4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6"/>
      <c r="DA101" s="23"/>
      <c r="DB101" s="23"/>
      <c r="DC101" s="23"/>
      <c r="DD101" s="27"/>
    </row>
    <row r="102" spans="1:108">
      <c r="A102" s="28"/>
      <c r="B102" s="86"/>
      <c r="C102" s="86"/>
      <c r="D102" s="153" t="str">
        <f>C93</f>
        <v>SHEBOYGAN NORTH</v>
      </c>
      <c r="E102" s="152">
        <f t="shared" ref="E102:M102" si="683">SUM(E95:E98)</f>
        <v>21</v>
      </c>
      <c r="F102" s="152">
        <f t="shared" si="683"/>
        <v>19</v>
      </c>
      <c r="G102" s="152">
        <f t="shared" si="683"/>
        <v>14</v>
      </c>
      <c r="H102" s="152">
        <f t="shared" si="683"/>
        <v>21</v>
      </c>
      <c r="I102" s="152">
        <f t="shared" si="683"/>
        <v>25</v>
      </c>
      <c r="J102" s="152">
        <f t="shared" si="683"/>
        <v>13</v>
      </c>
      <c r="K102" s="152">
        <f t="shared" si="683"/>
        <v>18</v>
      </c>
      <c r="L102" s="152">
        <f t="shared" si="683"/>
        <v>19</v>
      </c>
      <c r="M102" s="152">
        <f t="shared" si="683"/>
        <v>20</v>
      </c>
      <c r="N102" s="152">
        <f>SUM(N95:N98)</f>
        <v>170</v>
      </c>
      <c r="O102" s="152">
        <f t="shared" ref="O102:Y102" si="684">SUM(O95:O98)</f>
        <v>18</v>
      </c>
      <c r="P102" s="152">
        <f t="shared" si="684"/>
        <v>14</v>
      </c>
      <c r="Q102" s="152">
        <f t="shared" si="684"/>
        <v>20</v>
      </c>
      <c r="R102" s="152">
        <f t="shared" si="684"/>
        <v>14</v>
      </c>
      <c r="S102" s="152">
        <f t="shared" si="684"/>
        <v>22</v>
      </c>
      <c r="T102" s="152">
        <f t="shared" si="684"/>
        <v>21</v>
      </c>
      <c r="U102" s="152">
        <f t="shared" si="684"/>
        <v>19</v>
      </c>
      <c r="V102" s="152">
        <f t="shared" si="684"/>
        <v>16</v>
      </c>
      <c r="W102" s="152">
        <f t="shared" si="684"/>
        <v>19</v>
      </c>
      <c r="X102" s="152">
        <f t="shared" si="684"/>
        <v>163</v>
      </c>
      <c r="Y102" s="152">
        <f t="shared" si="684"/>
        <v>333</v>
      </c>
      <c r="Z102" s="16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22"/>
      <c r="AT102" s="23"/>
      <c r="AU102" s="23"/>
      <c r="AV102" s="23"/>
      <c r="AW102" s="23"/>
      <c r="AX102" s="23"/>
      <c r="AY102" s="24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6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4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6"/>
      <c r="DA102" s="23"/>
      <c r="DB102" s="23"/>
      <c r="DC102" s="23"/>
      <c r="DD102" s="27"/>
    </row>
    <row r="103" spans="1:108">
      <c r="A103" s="14"/>
      <c r="B103" s="35"/>
      <c r="C103" s="36"/>
      <c r="D103" s="37" t="s">
        <v>7</v>
      </c>
      <c r="E103" s="42">
        <f t="shared" ref="E103:T103" si="685">E$4</f>
        <v>4</v>
      </c>
      <c r="F103" s="42">
        <f t="shared" si="685"/>
        <v>4</v>
      </c>
      <c r="G103" s="42">
        <f t="shared" si="685"/>
        <v>3</v>
      </c>
      <c r="H103" s="42">
        <f t="shared" si="685"/>
        <v>4</v>
      </c>
      <c r="I103" s="42">
        <f t="shared" si="685"/>
        <v>5</v>
      </c>
      <c r="J103" s="42">
        <f t="shared" si="685"/>
        <v>3</v>
      </c>
      <c r="K103" s="42">
        <f t="shared" si="685"/>
        <v>4</v>
      </c>
      <c r="L103" s="42">
        <f t="shared" si="685"/>
        <v>5</v>
      </c>
      <c r="M103" s="42">
        <f t="shared" si="685"/>
        <v>4</v>
      </c>
      <c r="N103" s="42">
        <f t="shared" si="685"/>
        <v>36</v>
      </c>
      <c r="O103" s="42">
        <f t="shared" si="685"/>
        <v>4</v>
      </c>
      <c r="P103" s="42">
        <f t="shared" si="685"/>
        <v>3</v>
      </c>
      <c r="Q103" s="42">
        <f t="shared" si="685"/>
        <v>4</v>
      </c>
      <c r="R103" s="42">
        <f t="shared" si="685"/>
        <v>3</v>
      </c>
      <c r="S103" s="42">
        <f t="shared" si="685"/>
        <v>5</v>
      </c>
      <c r="T103" s="42">
        <f t="shared" si="685"/>
        <v>4</v>
      </c>
      <c r="U103" s="42">
        <f t="shared" ref="U103:Y103" si="686">U$4</f>
        <v>4</v>
      </c>
      <c r="V103" s="42">
        <f t="shared" si="686"/>
        <v>4</v>
      </c>
      <c r="W103" s="42">
        <f t="shared" si="686"/>
        <v>5</v>
      </c>
      <c r="X103" s="42">
        <f t="shared" si="686"/>
        <v>36</v>
      </c>
      <c r="Y103" s="42">
        <f t="shared" si="686"/>
        <v>72</v>
      </c>
      <c r="Z103" s="164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22"/>
      <c r="AT103" s="23"/>
      <c r="AU103" s="23"/>
      <c r="AV103" s="23"/>
      <c r="AW103" s="23"/>
      <c r="AX103" s="23"/>
      <c r="AY103" s="24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6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4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6"/>
      <c r="DA103" s="23"/>
      <c r="DB103" s="23"/>
      <c r="DC103" s="23"/>
      <c r="DD103" s="27"/>
    </row>
    <row r="104" spans="1:108" ht="19.5" thickBot="1">
      <c r="A104" s="14"/>
      <c r="B104" s="39" t="s">
        <v>8</v>
      </c>
      <c r="C104" s="40" t="s">
        <v>40</v>
      </c>
      <c r="D104" s="41" t="s">
        <v>9</v>
      </c>
      <c r="E104" s="42">
        <f t="shared" ref="E104:T104" si="687">E$5</f>
        <v>365</v>
      </c>
      <c r="F104" s="42">
        <f t="shared" si="687"/>
        <v>358</v>
      </c>
      <c r="G104" s="42">
        <f t="shared" si="687"/>
        <v>138</v>
      </c>
      <c r="H104" s="42">
        <f t="shared" si="687"/>
        <v>440</v>
      </c>
      <c r="I104" s="42">
        <f t="shared" si="687"/>
        <v>517</v>
      </c>
      <c r="J104" s="42">
        <f t="shared" si="687"/>
        <v>149</v>
      </c>
      <c r="K104" s="42">
        <f t="shared" si="687"/>
        <v>360</v>
      </c>
      <c r="L104" s="42">
        <f t="shared" si="687"/>
        <v>542</v>
      </c>
      <c r="M104" s="42">
        <f t="shared" si="687"/>
        <v>385</v>
      </c>
      <c r="N104" s="42">
        <f t="shared" si="687"/>
        <v>3254</v>
      </c>
      <c r="O104" s="42">
        <f t="shared" si="687"/>
        <v>385</v>
      </c>
      <c r="P104" s="42">
        <f t="shared" si="687"/>
        <v>177</v>
      </c>
      <c r="Q104" s="42">
        <f t="shared" si="687"/>
        <v>380</v>
      </c>
      <c r="R104" s="42">
        <f t="shared" si="687"/>
        <v>152</v>
      </c>
      <c r="S104" s="42">
        <f t="shared" si="687"/>
        <v>520</v>
      </c>
      <c r="T104" s="42">
        <f t="shared" si="687"/>
        <v>459</v>
      </c>
      <c r="U104" s="42">
        <f t="shared" ref="U104:Y104" si="688">U$5</f>
        <v>436</v>
      </c>
      <c r="V104" s="42">
        <f t="shared" si="688"/>
        <v>362</v>
      </c>
      <c r="W104" s="42">
        <f t="shared" si="688"/>
        <v>540</v>
      </c>
      <c r="X104" s="42">
        <f t="shared" si="688"/>
        <v>3411</v>
      </c>
      <c r="Y104" s="42">
        <f t="shared" si="688"/>
        <v>6665</v>
      </c>
      <c r="Z104" s="165">
        <f t="shared" ref="Z104" si="689">X110</f>
        <v>328</v>
      </c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22"/>
      <c r="AT104" s="23"/>
      <c r="AU104" s="23"/>
      <c r="AV104" s="23"/>
      <c r="AW104" s="23"/>
      <c r="AX104" s="23"/>
      <c r="AY104" s="24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6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4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6"/>
      <c r="DA104" s="23"/>
      <c r="DB104" s="23"/>
      <c r="DC104" s="23"/>
      <c r="DD104" s="27"/>
    </row>
    <row r="105" spans="1:108" ht="24.95" customHeight="1" thickBot="1">
      <c r="A105" s="14"/>
      <c r="B105" s="43" t="s">
        <v>14</v>
      </c>
      <c r="C105" s="202" t="s">
        <v>15</v>
      </c>
      <c r="D105" s="203"/>
      <c r="E105" s="43">
        <v>1</v>
      </c>
      <c r="F105" s="43">
        <v>2</v>
      </c>
      <c r="G105" s="43">
        <v>3</v>
      </c>
      <c r="H105" s="43">
        <v>4</v>
      </c>
      <c r="I105" s="43">
        <v>5</v>
      </c>
      <c r="J105" s="43">
        <v>6</v>
      </c>
      <c r="K105" s="43">
        <v>7</v>
      </c>
      <c r="L105" s="43">
        <v>8</v>
      </c>
      <c r="M105" s="43">
        <v>9</v>
      </c>
      <c r="N105" s="44" t="s">
        <v>16</v>
      </c>
      <c r="O105" s="43">
        <v>10</v>
      </c>
      <c r="P105" s="43">
        <v>11</v>
      </c>
      <c r="Q105" s="43">
        <v>12</v>
      </c>
      <c r="R105" s="43">
        <v>13</v>
      </c>
      <c r="S105" s="43">
        <v>14</v>
      </c>
      <c r="T105" s="43">
        <v>15</v>
      </c>
      <c r="U105" s="43">
        <v>16</v>
      </c>
      <c r="V105" s="43">
        <v>17</v>
      </c>
      <c r="W105" s="43">
        <v>18</v>
      </c>
      <c r="X105" s="44" t="s">
        <v>17</v>
      </c>
      <c r="Y105" s="44" t="s">
        <v>18</v>
      </c>
      <c r="Z105" s="164"/>
      <c r="AA105" s="45" t="s">
        <v>4</v>
      </c>
      <c r="AB105" s="45" t="s">
        <v>4</v>
      </c>
      <c r="AC105" s="45" t="s">
        <v>4</v>
      </c>
      <c r="AD105" s="46" t="s">
        <v>4</v>
      </c>
      <c r="AE105" s="46" t="s">
        <v>4</v>
      </c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47" t="s">
        <v>19</v>
      </c>
      <c r="AT105" s="48" t="s">
        <v>20</v>
      </c>
      <c r="AU105" s="48" t="s">
        <v>7</v>
      </c>
      <c r="AV105" s="48" t="s">
        <v>21</v>
      </c>
      <c r="AW105" s="48" t="s">
        <v>22</v>
      </c>
      <c r="AX105" s="49" t="s">
        <v>23</v>
      </c>
      <c r="AY105" s="46" t="s">
        <v>4</v>
      </c>
      <c r="AZ105" s="46" t="s">
        <v>4</v>
      </c>
      <c r="BA105" s="46" t="s">
        <v>4</v>
      </c>
      <c r="BB105" s="46" t="s">
        <v>4</v>
      </c>
      <c r="BC105" s="46" t="s">
        <v>4</v>
      </c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1"/>
      <c r="BQ105" s="46" t="s">
        <v>4</v>
      </c>
      <c r="BR105" s="46" t="s">
        <v>4</v>
      </c>
      <c r="BS105" s="46" t="s">
        <v>4</v>
      </c>
      <c r="BT105" s="46" t="s">
        <v>4</v>
      </c>
      <c r="BU105" s="46" t="s">
        <v>4</v>
      </c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2" t="s">
        <v>4</v>
      </c>
      <c r="CJ105" s="46" t="s">
        <v>4</v>
      </c>
      <c r="CK105" s="46" t="s">
        <v>4</v>
      </c>
      <c r="CL105" s="46" t="s">
        <v>4</v>
      </c>
      <c r="CM105" s="46" t="s">
        <v>4</v>
      </c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  <c r="CY105" s="50"/>
      <c r="CZ105" s="50"/>
      <c r="DA105" s="47" t="s">
        <v>24</v>
      </c>
      <c r="DB105" s="48" t="s">
        <v>25</v>
      </c>
      <c r="DC105" s="49" t="s">
        <v>26</v>
      </c>
      <c r="DD105" s="27"/>
    </row>
    <row r="106" spans="1:108" ht="24.95" customHeight="1">
      <c r="A106" s="14"/>
      <c r="B106" s="53">
        <v>1</v>
      </c>
      <c r="C106" s="190" t="s">
        <v>88</v>
      </c>
      <c r="D106" s="191"/>
      <c r="E106" s="56">
        <v>4</v>
      </c>
      <c r="F106" s="56">
        <v>4</v>
      </c>
      <c r="G106" s="56">
        <v>3</v>
      </c>
      <c r="H106" s="56">
        <v>4</v>
      </c>
      <c r="I106" s="56">
        <v>7</v>
      </c>
      <c r="J106" s="56">
        <v>4</v>
      </c>
      <c r="K106" s="56">
        <v>4</v>
      </c>
      <c r="L106" s="56">
        <v>5</v>
      </c>
      <c r="M106" s="56">
        <v>4</v>
      </c>
      <c r="N106" s="57">
        <f t="shared" ref="N106:N109" si="690">SUM(E106:M106)</f>
        <v>39</v>
      </c>
      <c r="O106" s="56">
        <v>6</v>
      </c>
      <c r="P106" s="56">
        <v>4</v>
      </c>
      <c r="Q106" s="56">
        <v>4</v>
      </c>
      <c r="R106" s="56">
        <v>3</v>
      </c>
      <c r="S106" s="56">
        <v>8</v>
      </c>
      <c r="T106" s="56">
        <v>4</v>
      </c>
      <c r="U106" s="56">
        <v>5</v>
      </c>
      <c r="V106" s="56">
        <v>4</v>
      </c>
      <c r="W106" s="56">
        <v>6</v>
      </c>
      <c r="X106" s="57">
        <f t="shared" ref="X106:X109" si="691">SUM(O106:W106)</f>
        <v>44</v>
      </c>
      <c r="Y106" s="57">
        <f t="shared" ref="Y106:Y109" si="692">N106+X106</f>
        <v>83</v>
      </c>
      <c r="Z106" s="164"/>
      <c r="AA106" s="7">
        <f t="shared" ref="AA106:AA109" si="693">IF(E106="","",E106-E$4)</f>
        <v>0</v>
      </c>
      <c r="AB106" s="7">
        <f t="shared" ref="AB106:AB109" si="694">IF(F106="","",F106-F$4)</f>
        <v>0</v>
      </c>
      <c r="AC106" s="7">
        <f t="shared" ref="AC106:AC109" si="695">IF(G106="","",G106-G$4)</f>
        <v>0</v>
      </c>
      <c r="AD106" s="7">
        <f t="shared" ref="AD106:AD109" si="696">IF(H106="","",H106-H$4)</f>
        <v>0</v>
      </c>
      <c r="AE106" s="7">
        <f t="shared" ref="AE106:AE109" si="697">IF(I106="","",I106-I$4)</f>
        <v>2</v>
      </c>
      <c r="AF106" s="7">
        <f t="shared" ref="AF106:AF109" si="698">IF(J106="","",J106-J$4)</f>
        <v>1</v>
      </c>
      <c r="AG106" s="7">
        <f t="shared" ref="AG106:AG109" si="699">IF(K106="","",K106-K$4)</f>
        <v>0</v>
      </c>
      <c r="AH106" s="7">
        <f t="shared" ref="AH106:AH109" si="700">IF(L106="","",L106-L$4)</f>
        <v>0</v>
      </c>
      <c r="AI106" s="7">
        <f t="shared" ref="AI106:AI109" si="701">IF(M106="","",M106-M$4)</f>
        <v>0</v>
      </c>
      <c r="AJ106" s="7">
        <f t="shared" ref="AJ106:AJ109" si="702">IF(O106="","",O106-O$4)</f>
        <v>2</v>
      </c>
      <c r="AK106" s="7">
        <f t="shared" ref="AK106:AK109" si="703">IF(P106="","",P106-P$4)</f>
        <v>1</v>
      </c>
      <c r="AL106" s="7">
        <f t="shared" ref="AL106:AL109" si="704">IF(Q106="","",Q106-Q$4)</f>
        <v>0</v>
      </c>
      <c r="AM106" s="7">
        <f t="shared" ref="AM106:AM109" si="705">IF(R106="","",R106-R$4)</f>
        <v>0</v>
      </c>
      <c r="AN106" s="7">
        <f t="shared" ref="AN106:AN109" si="706">IF(S106="","",S106-S$4)</f>
        <v>3</v>
      </c>
      <c r="AO106" s="7">
        <f t="shared" ref="AO106:AO109" si="707">IF(T106="","",T106-T$4)</f>
        <v>0</v>
      </c>
      <c r="AP106" s="7">
        <f t="shared" ref="AP106:AP109" si="708">IF(U106="","",U106-U$4)</f>
        <v>1</v>
      </c>
      <c r="AQ106" s="7">
        <f t="shared" ref="AQ106:AQ109" si="709">IF(V106="","",V106-V$4)</f>
        <v>0</v>
      </c>
      <c r="AR106" s="7">
        <f t="shared" ref="AR106:AR109" si="710">IF(W106="","",W106-W$4)</f>
        <v>1</v>
      </c>
      <c r="AS106" s="58">
        <f t="shared" ref="AS106:AS109" si="711">COUNTIF($AA106:$AR106,"=-2")</f>
        <v>0</v>
      </c>
      <c r="AT106" s="59">
        <f t="shared" ref="AT106:AT109" si="712">COUNTIF($AA106:$AR106,"=-1")</f>
        <v>0</v>
      </c>
      <c r="AU106" s="59">
        <f t="shared" ref="AU106:AU109" si="713">COUNTIF($AA106:$AR106,"=0")</f>
        <v>11</v>
      </c>
      <c r="AV106" s="59">
        <f t="shared" ref="AV106:AV109" si="714">COUNTIF($AA106:$AR106,"=1")</f>
        <v>4</v>
      </c>
      <c r="AW106" s="59">
        <f t="shared" ref="AW106:AW109" si="715">COUNTIF($AA106:$AR106,"=2")</f>
        <v>2</v>
      </c>
      <c r="AX106" s="60">
        <f t="shared" ref="AX106:AX109" si="716">COUNTIF($AA106:$AR106,"&gt;2")</f>
        <v>1</v>
      </c>
      <c r="AY106" s="50" t="str">
        <f t="shared" ref="AY106:AY109" si="717">IF(AA$4=3,AA106,"")</f>
        <v/>
      </c>
      <c r="AZ106" s="50" t="str">
        <f t="shared" ref="AZ106:AZ109" si="718">IF(AB$4=3,AB106,"")</f>
        <v/>
      </c>
      <c r="BA106" s="50">
        <f t="shared" ref="BA106:BA109" si="719">IF(AC$4=3,AC106,"")</f>
        <v>0</v>
      </c>
      <c r="BB106" s="50" t="str">
        <f t="shared" ref="BB106:BB109" si="720">IF(AD$4=3,AD106,"")</f>
        <v/>
      </c>
      <c r="BC106" s="50" t="str">
        <f t="shared" ref="BC106:BC109" si="721">IF(AE$4=3,AE106,"")</f>
        <v/>
      </c>
      <c r="BD106" s="50">
        <f t="shared" ref="BD106:BD109" si="722">IF(AF$4=3,AF106,"")</f>
        <v>1</v>
      </c>
      <c r="BE106" s="50" t="str">
        <f t="shared" ref="BE106:BE109" si="723">IF(AG$4=3,AG106,"")</f>
        <v/>
      </c>
      <c r="BF106" s="50" t="str">
        <f t="shared" ref="BF106:BF109" si="724">IF(AH$4=3,AH106,"")</f>
        <v/>
      </c>
      <c r="BG106" s="50" t="str">
        <f t="shared" ref="BG106:BG109" si="725">IF(AI$4=3,AI106,"")</f>
        <v/>
      </c>
      <c r="BH106" s="50" t="str">
        <f t="shared" ref="BH106:BH109" si="726">IF(AJ$4=3,AJ106,"")</f>
        <v/>
      </c>
      <c r="BI106" s="50">
        <f t="shared" ref="BI106:BI109" si="727">IF(AK$4=3,AK106,"")</f>
        <v>1</v>
      </c>
      <c r="BJ106" s="50" t="str">
        <f t="shared" ref="BJ106:BJ109" si="728">IF(AL$4=3,AL106,"")</f>
        <v/>
      </c>
      <c r="BK106" s="50">
        <f t="shared" ref="BK106:BK109" si="729">IF(AM$4=3,AM106,"")</f>
        <v>0</v>
      </c>
      <c r="BL106" s="50" t="str">
        <f t="shared" ref="BL106:BL109" si="730">IF(AN$4=3,AN106,"")</f>
        <v/>
      </c>
      <c r="BM106" s="50" t="str">
        <f t="shared" ref="BM106:BM109" si="731">IF(AO$4=3,AO106,"")</f>
        <v/>
      </c>
      <c r="BN106" s="50" t="str">
        <f t="shared" ref="BN106:BN109" si="732">IF(AP$4=3,AP106,"")</f>
        <v/>
      </c>
      <c r="BO106" s="50" t="str">
        <f t="shared" ref="BO106:BO109" si="733">IF(AQ$4=3,AQ106,"")</f>
        <v/>
      </c>
      <c r="BP106" s="51" t="str">
        <f t="shared" ref="BP106:BP109" si="734">IF(AR$4=3,AR106,"")</f>
        <v/>
      </c>
      <c r="BQ106" s="50">
        <f t="shared" ref="BQ106:BQ109" si="735">IF(AA$4=4,AA106,"")</f>
        <v>0</v>
      </c>
      <c r="BR106" s="50">
        <f t="shared" ref="BR106:BR109" si="736">IF(AB$4=4,AB106,"")</f>
        <v>0</v>
      </c>
      <c r="BS106" s="50" t="str">
        <f t="shared" ref="BS106:BS109" si="737">IF(AC$4=4,AC106,"")</f>
        <v/>
      </c>
      <c r="BT106" s="50">
        <f t="shared" ref="BT106:BT109" si="738">IF(AD$4=4,AD106,"")</f>
        <v>0</v>
      </c>
      <c r="BU106" s="50" t="str">
        <f t="shared" ref="BU106:BU109" si="739">IF(AE$4=4,AE106,"")</f>
        <v/>
      </c>
      <c r="BV106" s="50" t="str">
        <f t="shared" ref="BV106:BV109" si="740">IF(AF$4=4,AF106,"")</f>
        <v/>
      </c>
      <c r="BW106" s="50">
        <f t="shared" ref="BW106:BW109" si="741">IF(AG$4=4,AG106,"")</f>
        <v>0</v>
      </c>
      <c r="BX106" s="50" t="str">
        <f t="shared" ref="BX106:BX109" si="742">IF(AH$4=4,AH106,"")</f>
        <v/>
      </c>
      <c r="BY106" s="50">
        <f t="shared" ref="BY106:BY109" si="743">IF(AI$4=4,AI106,"")</f>
        <v>0</v>
      </c>
      <c r="BZ106" s="50">
        <f t="shared" ref="BZ106:BZ109" si="744">IF(AJ$4=4,AJ106,"")</f>
        <v>2</v>
      </c>
      <c r="CA106" s="50" t="str">
        <f t="shared" ref="CA106:CA109" si="745">IF(AK$4=4,AK106,"")</f>
        <v/>
      </c>
      <c r="CB106" s="50">
        <f t="shared" ref="CB106:CB109" si="746">IF(AL$4=4,AL106,"")</f>
        <v>0</v>
      </c>
      <c r="CC106" s="50" t="str">
        <f t="shared" ref="CC106:CC109" si="747">IF(AM$4=4,AM106,"")</f>
        <v/>
      </c>
      <c r="CD106" s="50" t="str">
        <f t="shared" ref="CD106:CD109" si="748">IF(AN$4=4,AN106,"")</f>
        <v/>
      </c>
      <c r="CE106" s="50">
        <f t="shared" ref="CE106:CE109" si="749">IF(AO$4=4,AO106,"")</f>
        <v>0</v>
      </c>
      <c r="CF106" s="50">
        <f t="shared" ref="CF106:CF109" si="750">IF(AP$4=4,AP106,"")</f>
        <v>1</v>
      </c>
      <c r="CG106" s="50">
        <f t="shared" ref="CG106:CG109" si="751">IF(AQ$4=4,AQ106,"")</f>
        <v>0</v>
      </c>
      <c r="CH106" s="50" t="str">
        <f t="shared" ref="CH106:CH109" si="752">IF(AR$4=4,AR106,"")</f>
        <v/>
      </c>
      <c r="CI106" s="61" t="str">
        <f t="shared" ref="CI106:CI109" si="753">IF(AA$4=5,AA106,"")</f>
        <v/>
      </c>
      <c r="CJ106" s="50" t="str">
        <f t="shared" ref="CJ106:CJ109" si="754">IF(AB$4=5,AB106,"")</f>
        <v/>
      </c>
      <c r="CK106" s="50" t="str">
        <f t="shared" ref="CK106:CK109" si="755">IF(AC$4=5,AC106,"")</f>
        <v/>
      </c>
      <c r="CL106" s="50" t="str">
        <f t="shared" ref="CL106:CL109" si="756">IF(AD$4=5,AD106,"")</f>
        <v/>
      </c>
      <c r="CM106" s="50">
        <f t="shared" ref="CM106:CM109" si="757">IF(AE$4=5,AE106,"")</f>
        <v>2</v>
      </c>
      <c r="CN106" s="50" t="str">
        <f t="shared" ref="CN106:CN109" si="758">IF(AF$4=5,AF106,"")</f>
        <v/>
      </c>
      <c r="CO106" s="50" t="str">
        <f t="shared" ref="CO106:CO109" si="759">IF(AG$4=5,AG106,"")</f>
        <v/>
      </c>
      <c r="CP106" s="50">
        <f t="shared" ref="CP106:CP109" si="760">IF(AH$4=5,AH106,"")</f>
        <v>0</v>
      </c>
      <c r="CQ106" s="50" t="str">
        <f t="shared" ref="CQ106:CQ109" si="761">IF(AI$4=5,AI106,"")</f>
        <v/>
      </c>
      <c r="CR106" s="50" t="str">
        <f t="shared" ref="CR106:CR109" si="762">IF(AJ$4=5,AJ106,"")</f>
        <v/>
      </c>
      <c r="CS106" s="50" t="str">
        <f t="shared" ref="CS106:CS109" si="763">IF(AK$4=5,AK106,"")</f>
        <v/>
      </c>
      <c r="CT106" s="50" t="str">
        <f t="shared" ref="CT106:CT109" si="764">IF(AL$4=5,AL106,"")</f>
        <v/>
      </c>
      <c r="CU106" s="50" t="str">
        <f t="shared" ref="CU106:CU109" si="765">IF(AM$4=5,AM106,"")</f>
        <v/>
      </c>
      <c r="CV106" s="50">
        <f t="shared" ref="CV106:CV109" si="766">IF(AN$4=5,AN106,"")</f>
        <v>3</v>
      </c>
      <c r="CW106" s="50" t="str">
        <f t="shared" ref="CW106:CW109" si="767">IF(AO$4=5,AO106,"")</f>
        <v/>
      </c>
      <c r="CX106" s="50" t="str">
        <f t="shared" ref="CX106:CX109" si="768">IF(AP$4=5,AP106,"")</f>
        <v/>
      </c>
      <c r="CY106" s="50" t="str">
        <f t="shared" ref="CY106:CY109" si="769">IF(AQ$4=5,AQ106,"")</f>
        <v/>
      </c>
      <c r="CZ106" s="50">
        <f t="shared" ref="CZ106:CZ109" si="770">IF(AR$4=5,AR106,"")</f>
        <v>1</v>
      </c>
      <c r="DA106" s="62">
        <f t="shared" ref="DA106:DA109" si="771">SUM(AY106:BP106)</f>
        <v>2</v>
      </c>
      <c r="DB106" s="63">
        <f t="shared" ref="DB106:DB109" si="772">SUM(BQ106:CH106)</f>
        <v>3</v>
      </c>
      <c r="DC106" s="64">
        <f t="shared" ref="DC106:DC109" si="773">SUM(CI106:CZ106)</f>
        <v>6</v>
      </c>
      <c r="DD106" s="27"/>
    </row>
    <row r="107" spans="1:108" ht="24.95" customHeight="1">
      <c r="A107" s="14"/>
      <c r="B107" s="53">
        <v>2</v>
      </c>
      <c r="C107" s="190" t="s">
        <v>89</v>
      </c>
      <c r="D107" s="191"/>
      <c r="E107" s="56">
        <v>5</v>
      </c>
      <c r="F107" s="56">
        <v>3</v>
      </c>
      <c r="G107" s="56">
        <v>4</v>
      </c>
      <c r="H107" s="56">
        <v>5</v>
      </c>
      <c r="I107" s="56">
        <v>6</v>
      </c>
      <c r="J107" s="56">
        <v>3</v>
      </c>
      <c r="K107" s="56">
        <v>6</v>
      </c>
      <c r="L107" s="56">
        <v>8</v>
      </c>
      <c r="M107" s="56">
        <v>5</v>
      </c>
      <c r="N107" s="57">
        <f t="shared" si="690"/>
        <v>45</v>
      </c>
      <c r="O107" s="56">
        <v>6</v>
      </c>
      <c r="P107" s="56">
        <v>2</v>
      </c>
      <c r="Q107" s="56">
        <v>6</v>
      </c>
      <c r="R107" s="56">
        <v>3</v>
      </c>
      <c r="S107" s="56">
        <v>4</v>
      </c>
      <c r="T107" s="56">
        <v>5</v>
      </c>
      <c r="U107" s="56">
        <v>5</v>
      </c>
      <c r="V107" s="56">
        <v>4</v>
      </c>
      <c r="W107" s="56">
        <v>7</v>
      </c>
      <c r="X107" s="57">
        <f t="shared" si="691"/>
        <v>42</v>
      </c>
      <c r="Y107" s="57">
        <f t="shared" si="692"/>
        <v>87</v>
      </c>
      <c r="Z107" s="164"/>
      <c r="AA107" s="7">
        <f t="shared" si="693"/>
        <v>1</v>
      </c>
      <c r="AB107" s="7">
        <f t="shared" si="694"/>
        <v>-1</v>
      </c>
      <c r="AC107" s="7">
        <f t="shared" si="695"/>
        <v>1</v>
      </c>
      <c r="AD107" s="7">
        <f t="shared" si="696"/>
        <v>1</v>
      </c>
      <c r="AE107" s="7">
        <f t="shared" si="697"/>
        <v>1</v>
      </c>
      <c r="AF107" s="7">
        <f t="shared" si="698"/>
        <v>0</v>
      </c>
      <c r="AG107" s="7">
        <f t="shared" si="699"/>
        <v>2</v>
      </c>
      <c r="AH107" s="7">
        <f t="shared" si="700"/>
        <v>3</v>
      </c>
      <c r="AI107" s="7">
        <f t="shared" si="701"/>
        <v>1</v>
      </c>
      <c r="AJ107" s="7">
        <f t="shared" si="702"/>
        <v>2</v>
      </c>
      <c r="AK107" s="7">
        <f t="shared" si="703"/>
        <v>-1</v>
      </c>
      <c r="AL107" s="7">
        <f t="shared" si="704"/>
        <v>2</v>
      </c>
      <c r="AM107" s="7">
        <f t="shared" si="705"/>
        <v>0</v>
      </c>
      <c r="AN107" s="7">
        <f t="shared" si="706"/>
        <v>-1</v>
      </c>
      <c r="AO107" s="7">
        <f t="shared" si="707"/>
        <v>1</v>
      </c>
      <c r="AP107" s="7">
        <f t="shared" si="708"/>
        <v>1</v>
      </c>
      <c r="AQ107" s="7">
        <f t="shared" si="709"/>
        <v>0</v>
      </c>
      <c r="AR107" s="7">
        <f t="shared" si="710"/>
        <v>2</v>
      </c>
      <c r="AS107" s="65">
        <f t="shared" si="711"/>
        <v>0</v>
      </c>
      <c r="AT107" s="66">
        <f t="shared" si="712"/>
        <v>3</v>
      </c>
      <c r="AU107" s="66">
        <f t="shared" si="713"/>
        <v>3</v>
      </c>
      <c r="AV107" s="66">
        <f t="shared" si="714"/>
        <v>7</v>
      </c>
      <c r="AW107" s="66">
        <f t="shared" si="715"/>
        <v>4</v>
      </c>
      <c r="AX107" s="67">
        <f t="shared" si="716"/>
        <v>1</v>
      </c>
      <c r="AY107" s="50" t="str">
        <f t="shared" si="717"/>
        <v/>
      </c>
      <c r="AZ107" s="50" t="str">
        <f t="shared" si="718"/>
        <v/>
      </c>
      <c r="BA107" s="50">
        <f t="shared" si="719"/>
        <v>1</v>
      </c>
      <c r="BB107" s="50" t="str">
        <f t="shared" si="720"/>
        <v/>
      </c>
      <c r="BC107" s="50" t="str">
        <f t="shared" si="721"/>
        <v/>
      </c>
      <c r="BD107" s="50">
        <f t="shared" si="722"/>
        <v>0</v>
      </c>
      <c r="BE107" s="50" t="str">
        <f t="shared" si="723"/>
        <v/>
      </c>
      <c r="BF107" s="50" t="str">
        <f t="shared" si="724"/>
        <v/>
      </c>
      <c r="BG107" s="50" t="str">
        <f t="shared" si="725"/>
        <v/>
      </c>
      <c r="BH107" s="50" t="str">
        <f t="shared" si="726"/>
        <v/>
      </c>
      <c r="BI107" s="50">
        <f t="shared" si="727"/>
        <v>-1</v>
      </c>
      <c r="BJ107" s="50" t="str">
        <f t="shared" si="728"/>
        <v/>
      </c>
      <c r="BK107" s="50">
        <f t="shared" si="729"/>
        <v>0</v>
      </c>
      <c r="BL107" s="50" t="str">
        <f t="shared" si="730"/>
        <v/>
      </c>
      <c r="BM107" s="50" t="str">
        <f t="shared" si="731"/>
        <v/>
      </c>
      <c r="BN107" s="50" t="str">
        <f t="shared" si="732"/>
        <v/>
      </c>
      <c r="BO107" s="50" t="str">
        <f t="shared" si="733"/>
        <v/>
      </c>
      <c r="BP107" s="51" t="str">
        <f t="shared" si="734"/>
        <v/>
      </c>
      <c r="BQ107" s="50">
        <f t="shared" si="735"/>
        <v>1</v>
      </c>
      <c r="BR107" s="50">
        <f t="shared" si="736"/>
        <v>-1</v>
      </c>
      <c r="BS107" s="50" t="str">
        <f t="shared" si="737"/>
        <v/>
      </c>
      <c r="BT107" s="50">
        <f t="shared" si="738"/>
        <v>1</v>
      </c>
      <c r="BU107" s="50" t="str">
        <f t="shared" si="739"/>
        <v/>
      </c>
      <c r="BV107" s="50" t="str">
        <f t="shared" si="740"/>
        <v/>
      </c>
      <c r="BW107" s="50">
        <f t="shared" si="741"/>
        <v>2</v>
      </c>
      <c r="BX107" s="50" t="str">
        <f t="shared" si="742"/>
        <v/>
      </c>
      <c r="BY107" s="50">
        <f t="shared" si="743"/>
        <v>1</v>
      </c>
      <c r="BZ107" s="50">
        <f t="shared" si="744"/>
        <v>2</v>
      </c>
      <c r="CA107" s="50" t="str">
        <f t="shared" si="745"/>
        <v/>
      </c>
      <c r="CB107" s="50">
        <f t="shared" si="746"/>
        <v>2</v>
      </c>
      <c r="CC107" s="50" t="str">
        <f t="shared" si="747"/>
        <v/>
      </c>
      <c r="CD107" s="50" t="str">
        <f t="shared" si="748"/>
        <v/>
      </c>
      <c r="CE107" s="50">
        <f t="shared" si="749"/>
        <v>1</v>
      </c>
      <c r="CF107" s="50">
        <f t="shared" si="750"/>
        <v>1</v>
      </c>
      <c r="CG107" s="50">
        <f t="shared" si="751"/>
        <v>0</v>
      </c>
      <c r="CH107" s="50" t="str">
        <f t="shared" si="752"/>
        <v/>
      </c>
      <c r="CI107" s="61" t="str">
        <f t="shared" si="753"/>
        <v/>
      </c>
      <c r="CJ107" s="50" t="str">
        <f t="shared" si="754"/>
        <v/>
      </c>
      <c r="CK107" s="50" t="str">
        <f t="shared" si="755"/>
        <v/>
      </c>
      <c r="CL107" s="50" t="str">
        <f t="shared" si="756"/>
        <v/>
      </c>
      <c r="CM107" s="50">
        <f t="shared" si="757"/>
        <v>1</v>
      </c>
      <c r="CN107" s="50" t="str">
        <f t="shared" si="758"/>
        <v/>
      </c>
      <c r="CO107" s="50" t="str">
        <f t="shared" si="759"/>
        <v/>
      </c>
      <c r="CP107" s="50">
        <f t="shared" si="760"/>
        <v>3</v>
      </c>
      <c r="CQ107" s="50" t="str">
        <f t="shared" si="761"/>
        <v/>
      </c>
      <c r="CR107" s="50" t="str">
        <f t="shared" si="762"/>
        <v/>
      </c>
      <c r="CS107" s="50" t="str">
        <f t="shared" si="763"/>
        <v/>
      </c>
      <c r="CT107" s="50" t="str">
        <f t="shared" si="764"/>
        <v/>
      </c>
      <c r="CU107" s="50" t="str">
        <f t="shared" si="765"/>
        <v/>
      </c>
      <c r="CV107" s="50">
        <f t="shared" si="766"/>
        <v>-1</v>
      </c>
      <c r="CW107" s="50" t="str">
        <f t="shared" si="767"/>
        <v/>
      </c>
      <c r="CX107" s="50" t="str">
        <f t="shared" si="768"/>
        <v/>
      </c>
      <c r="CY107" s="50" t="str">
        <f t="shared" si="769"/>
        <v/>
      </c>
      <c r="CZ107" s="50">
        <f t="shared" si="770"/>
        <v>2</v>
      </c>
      <c r="DA107" s="68">
        <f t="shared" si="771"/>
        <v>0</v>
      </c>
      <c r="DB107" s="69">
        <f t="shared" si="772"/>
        <v>10</v>
      </c>
      <c r="DC107" s="70">
        <f t="shared" si="773"/>
        <v>5</v>
      </c>
      <c r="DD107" s="27"/>
    </row>
    <row r="108" spans="1:108" ht="24.95" customHeight="1">
      <c r="A108" s="14"/>
      <c r="B108" s="53" t="s">
        <v>29</v>
      </c>
      <c r="C108" s="190" t="s">
        <v>90</v>
      </c>
      <c r="D108" s="191"/>
      <c r="E108" s="56">
        <v>5</v>
      </c>
      <c r="F108" s="56">
        <v>6</v>
      </c>
      <c r="G108" s="56">
        <v>2</v>
      </c>
      <c r="H108" s="56">
        <v>4</v>
      </c>
      <c r="I108" s="56">
        <v>6</v>
      </c>
      <c r="J108" s="56">
        <v>3</v>
      </c>
      <c r="K108" s="56">
        <v>4</v>
      </c>
      <c r="L108" s="56">
        <v>5</v>
      </c>
      <c r="M108" s="56">
        <v>6</v>
      </c>
      <c r="N108" s="57">
        <f t="shared" si="690"/>
        <v>41</v>
      </c>
      <c r="O108" s="56">
        <v>5</v>
      </c>
      <c r="P108" s="56">
        <v>3</v>
      </c>
      <c r="Q108" s="56">
        <v>4</v>
      </c>
      <c r="R108" s="56">
        <v>4</v>
      </c>
      <c r="S108" s="56">
        <v>4</v>
      </c>
      <c r="T108" s="56">
        <v>4</v>
      </c>
      <c r="U108" s="56">
        <v>4</v>
      </c>
      <c r="V108" s="56">
        <v>4</v>
      </c>
      <c r="W108" s="56">
        <v>5</v>
      </c>
      <c r="X108" s="57">
        <f t="shared" si="691"/>
        <v>37</v>
      </c>
      <c r="Y108" s="57">
        <f t="shared" si="692"/>
        <v>78</v>
      </c>
      <c r="Z108" s="164"/>
      <c r="AA108" s="7">
        <f t="shared" si="693"/>
        <v>1</v>
      </c>
      <c r="AB108" s="7">
        <f t="shared" si="694"/>
        <v>2</v>
      </c>
      <c r="AC108" s="7">
        <f t="shared" si="695"/>
        <v>-1</v>
      </c>
      <c r="AD108" s="7">
        <f t="shared" si="696"/>
        <v>0</v>
      </c>
      <c r="AE108" s="7">
        <f t="shared" si="697"/>
        <v>1</v>
      </c>
      <c r="AF108" s="7">
        <f t="shared" si="698"/>
        <v>0</v>
      </c>
      <c r="AG108" s="7">
        <f t="shared" si="699"/>
        <v>0</v>
      </c>
      <c r="AH108" s="7">
        <f t="shared" si="700"/>
        <v>0</v>
      </c>
      <c r="AI108" s="7">
        <f t="shared" si="701"/>
        <v>2</v>
      </c>
      <c r="AJ108" s="7">
        <f t="shared" si="702"/>
        <v>1</v>
      </c>
      <c r="AK108" s="7">
        <f t="shared" si="703"/>
        <v>0</v>
      </c>
      <c r="AL108" s="7">
        <f t="shared" si="704"/>
        <v>0</v>
      </c>
      <c r="AM108" s="7">
        <f t="shared" si="705"/>
        <v>1</v>
      </c>
      <c r="AN108" s="7">
        <f t="shared" si="706"/>
        <v>-1</v>
      </c>
      <c r="AO108" s="7">
        <f t="shared" si="707"/>
        <v>0</v>
      </c>
      <c r="AP108" s="7">
        <f t="shared" si="708"/>
        <v>0</v>
      </c>
      <c r="AQ108" s="7">
        <f t="shared" si="709"/>
        <v>0</v>
      </c>
      <c r="AR108" s="7">
        <f t="shared" si="710"/>
        <v>0</v>
      </c>
      <c r="AS108" s="65">
        <f t="shared" si="711"/>
        <v>0</v>
      </c>
      <c r="AT108" s="66">
        <f t="shared" si="712"/>
        <v>2</v>
      </c>
      <c r="AU108" s="66">
        <f t="shared" si="713"/>
        <v>10</v>
      </c>
      <c r="AV108" s="66">
        <f t="shared" si="714"/>
        <v>4</v>
      </c>
      <c r="AW108" s="66">
        <f t="shared" si="715"/>
        <v>2</v>
      </c>
      <c r="AX108" s="67">
        <f t="shared" si="716"/>
        <v>0</v>
      </c>
      <c r="AY108" s="50" t="str">
        <f t="shared" si="717"/>
        <v/>
      </c>
      <c r="AZ108" s="50" t="str">
        <f t="shared" si="718"/>
        <v/>
      </c>
      <c r="BA108" s="50">
        <f t="shared" si="719"/>
        <v>-1</v>
      </c>
      <c r="BB108" s="50" t="str">
        <f t="shared" si="720"/>
        <v/>
      </c>
      <c r="BC108" s="50" t="str">
        <f t="shared" si="721"/>
        <v/>
      </c>
      <c r="BD108" s="50">
        <f t="shared" si="722"/>
        <v>0</v>
      </c>
      <c r="BE108" s="50" t="str">
        <f t="shared" si="723"/>
        <v/>
      </c>
      <c r="BF108" s="50" t="str">
        <f t="shared" si="724"/>
        <v/>
      </c>
      <c r="BG108" s="50" t="str">
        <f t="shared" si="725"/>
        <v/>
      </c>
      <c r="BH108" s="50" t="str">
        <f t="shared" si="726"/>
        <v/>
      </c>
      <c r="BI108" s="50">
        <f t="shared" si="727"/>
        <v>0</v>
      </c>
      <c r="BJ108" s="50" t="str">
        <f t="shared" si="728"/>
        <v/>
      </c>
      <c r="BK108" s="50">
        <f t="shared" si="729"/>
        <v>1</v>
      </c>
      <c r="BL108" s="50" t="str">
        <f t="shared" si="730"/>
        <v/>
      </c>
      <c r="BM108" s="50" t="str">
        <f t="shared" si="731"/>
        <v/>
      </c>
      <c r="BN108" s="50" t="str">
        <f t="shared" si="732"/>
        <v/>
      </c>
      <c r="BO108" s="50" t="str">
        <f t="shared" si="733"/>
        <v/>
      </c>
      <c r="BP108" s="51" t="str">
        <f t="shared" si="734"/>
        <v/>
      </c>
      <c r="BQ108" s="50">
        <f t="shared" si="735"/>
        <v>1</v>
      </c>
      <c r="BR108" s="50">
        <f t="shared" si="736"/>
        <v>2</v>
      </c>
      <c r="BS108" s="50" t="str">
        <f t="shared" si="737"/>
        <v/>
      </c>
      <c r="BT108" s="50">
        <f t="shared" si="738"/>
        <v>0</v>
      </c>
      <c r="BU108" s="50" t="str">
        <f t="shared" si="739"/>
        <v/>
      </c>
      <c r="BV108" s="50" t="str">
        <f t="shared" si="740"/>
        <v/>
      </c>
      <c r="BW108" s="50">
        <f t="shared" si="741"/>
        <v>0</v>
      </c>
      <c r="BX108" s="50" t="str">
        <f t="shared" si="742"/>
        <v/>
      </c>
      <c r="BY108" s="50">
        <f t="shared" si="743"/>
        <v>2</v>
      </c>
      <c r="BZ108" s="50">
        <f t="shared" si="744"/>
        <v>1</v>
      </c>
      <c r="CA108" s="50" t="str">
        <f t="shared" si="745"/>
        <v/>
      </c>
      <c r="CB108" s="50">
        <f t="shared" si="746"/>
        <v>0</v>
      </c>
      <c r="CC108" s="50" t="str">
        <f t="shared" si="747"/>
        <v/>
      </c>
      <c r="CD108" s="50" t="str">
        <f t="shared" si="748"/>
        <v/>
      </c>
      <c r="CE108" s="50">
        <f t="shared" si="749"/>
        <v>0</v>
      </c>
      <c r="CF108" s="50">
        <f t="shared" si="750"/>
        <v>0</v>
      </c>
      <c r="CG108" s="50">
        <f t="shared" si="751"/>
        <v>0</v>
      </c>
      <c r="CH108" s="50" t="str">
        <f t="shared" si="752"/>
        <v/>
      </c>
      <c r="CI108" s="61" t="str">
        <f t="shared" si="753"/>
        <v/>
      </c>
      <c r="CJ108" s="50" t="str">
        <f t="shared" si="754"/>
        <v/>
      </c>
      <c r="CK108" s="50" t="str">
        <f t="shared" si="755"/>
        <v/>
      </c>
      <c r="CL108" s="50" t="str">
        <f t="shared" si="756"/>
        <v/>
      </c>
      <c r="CM108" s="50">
        <f t="shared" si="757"/>
        <v>1</v>
      </c>
      <c r="CN108" s="50" t="str">
        <f t="shared" si="758"/>
        <v/>
      </c>
      <c r="CO108" s="50" t="str">
        <f t="shared" si="759"/>
        <v/>
      </c>
      <c r="CP108" s="50">
        <f t="shared" si="760"/>
        <v>0</v>
      </c>
      <c r="CQ108" s="50" t="str">
        <f t="shared" si="761"/>
        <v/>
      </c>
      <c r="CR108" s="50" t="str">
        <f t="shared" si="762"/>
        <v/>
      </c>
      <c r="CS108" s="50" t="str">
        <f t="shared" si="763"/>
        <v/>
      </c>
      <c r="CT108" s="50" t="str">
        <f t="shared" si="764"/>
        <v/>
      </c>
      <c r="CU108" s="50" t="str">
        <f t="shared" si="765"/>
        <v/>
      </c>
      <c r="CV108" s="50">
        <f t="shared" si="766"/>
        <v>-1</v>
      </c>
      <c r="CW108" s="50" t="str">
        <f t="shared" si="767"/>
        <v/>
      </c>
      <c r="CX108" s="50" t="str">
        <f t="shared" si="768"/>
        <v/>
      </c>
      <c r="CY108" s="50" t="str">
        <f t="shared" si="769"/>
        <v/>
      </c>
      <c r="CZ108" s="50">
        <f t="shared" si="770"/>
        <v>0</v>
      </c>
      <c r="DA108" s="68">
        <f t="shared" si="771"/>
        <v>0</v>
      </c>
      <c r="DB108" s="69">
        <f t="shared" si="772"/>
        <v>6</v>
      </c>
      <c r="DC108" s="70">
        <f t="shared" si="773"/>
        <v>0</v>
      </c>
      <c r="DD108" s="27"/>
    </row>
    <row r="109" spans="1:108" s="82" customFormat="1" ht="24.95" customHeight="1" thickBot="1">
      <c r="A109" s="71"/>
      <c r="B109" s="72" t="s">
        <v>30</v>
      </c>
      <c r="C109" s="190" t="s">
        <v>91</v>
      </c>
      <c r="D109" s="191"/>
      <c r="E109" s="56">
        <v>5</v>
      </c>
      <c r="F109" s="56">
        <v>6</v>
      </c>
      <c r="G109" s="56">
        <v>4</v>
      </c>
      <c r="H109" s="56">
        <v>5</v>
      </c>
      <c r="I109" s="56">
        <v>5</v>
      </c>
      <c r="J109" s="56">
        <v>3</v>
      </c>
      <c r="K109" s="56">
        <v>5</v>
      </c>
      <c r="L109" s="56">
        <v>5</v>
      </c>
      <c r="M109" s="56">
        <v>4</v>
      </c>
      <c r="N109" s="57">
        <f t="shared" si="690"/>
        <v>42</v>
      </c>
      <c r="O109" s="56">
        <v>5</v>
      </c>
      <c r="P109" s="56">
        <v>4</v>
      </c>
      <c r="Q109" s="56">
        <v>4</v>
      </c>
      <c r="R109" s="56">
        <v>3</v>
      </c>
      <c r="S109" s="56">
        <v>4</v>
      </c>
      <c r="T109" s="56">
        <v>5</v>
      </c>
      <c r="U109" s="56">
        <v>4</v>
      </c>
      <c r="V109" s="56">
        <v>4</v>
      </c>
      <c r="W109" s="56">
        <v>5</v>
      </c>
      <c r="X109" s="73">
        <f t="shared" si="691"/>
        <v>38</v>
      </c>
      <c r="Y109" s="73">
        <f t="shared" si="692"/>
        <v>80</v>
      </c>
      <c r="Z109" s="166"/>
      <c r="AA109" s="7">
        <f t="shared" si="693"/>
        <v>1</v>
      </c>
      <c r="AB109" s="7">
        <f t="shared" si="694"/>
        <v>2</v>
      </c>
      <c r="AC109" s="7">
        <f t="shared" si="695"/>
        <v>1</v>
      </c>
      <c r="AD109" s="7">
        <f t="shared" si="696"/>
        <v>1</v>
      </c>
      <c r="AE109" s="7">
        <f t="shared" si="697"/>
        <v>0</v>
      </c>
      <c r="AF109" s="7">
        <f t="shared" si="698"/>
        <v>0</v>
      </c>
      <c r="AG109" s="7">
        <f t="shared" si="699"/>
        <v>1</v>
      </c>
      <c r="AH109" s="7">
        <f t="shared" si="700"/>
        <v>0</v>
      </c>
      <c r="AI109" s="7">
        <f t="shared" si="701"/>
        <v>0</v>
      </c>
      <c r="AJ109" s="7">
        <f t="shared" si="702"/>
        <v>1</v>
      </c>
      <c r="AK109" s="7">
        <f t="shared" si="703"/>
        <v>1</v>
      </c>
      <c r="AL109" s="7">
        <f t="shared" si="704"/>
        <v>0</v>
      </c>
      <c r="AM109" s="7">
        <f t="shared" si="705"/>
        <v>0</v>
      </c>
      <c r="AN109" s="7">
        <f t="shared" si="706"/>
        <v>-1</v>
      </c>
      <c r="AO109" s="7">
        <f t="shared" si="707"/>
        <v>1</v>
      </c>
      <c r="AP109" s="7">
        <f t="shared" si="708"/>
        <v>0</v>
      </c>
      <c r="AQ109" s="7">
        <f t="shared" si="709"/>
        <v>0</v>
      </c>
      <c r="AR109" s="7">
        <f t="shared" si="710"/>
        <v>0</v>
      </c>
      <c r="AS109" s="75">
        <f t="shared" si="711"/>
        <v>0</v>
      </c>
      <c r="AT109" s="76">
        <f t="shared" si="712"/>
        <v>1</v>
      </c>
      <c r="AU109" s="76">
        <f t="shared" si="713"/>
        <v>9</v>
      </c>
      <c r="AV109" s="76">
        <f t="shared" si="714"/>
        <v>7</v>
      </c>
      <c r="AW109" s="76">
        <f t="shared" si="715"/>
        <v>1</v>
      </c>
      <c r="AX109" s="77">
        <f t="shared" si="716"/>
        <v>0</v>
      </c>
      <c r="AY109" s="50" t="str">
        <f t="shared" si="717"/>
        <v/>
      </c>
      <c r="AZ109" s="50" t="str">
        <f t="shared" si="718"/>
        <v/>
      </c>
      <c r="BA109" s="50">
        <f t="shared" si="719"/>
        <v>1</v>
      </c>
      <c r="BB109" s="50" t="str">
        <f t="shared" si="720"/>
        <v/>
      </c>
      <c r="BC109" s="50" t="str">
        <f t="shared" si="721"/>
        <v/>
      </c>
      <c r="BD109" s="50">
        <f t="shared" si="722"/>
        <v>0</v>
      </c>
      <c r="BE109" s="50" t="str">
        <f t="shared" si="723"/>
        <v/>
      </c>
      <c r="BF109" s="50" t="str">
        <f t="shared" si="724"/>
        <v/>
      </c>
      <c r="BG109" s="50" t="str">
        <f t="shared" si="725"/>
        <v/>
      </c>
      <c r="BH109" s="50" t="str">
        <f t="shared" si="726"/>
        <v/>
      </c>
      <c r="BI109" s="50">
        <f t="shared" si="727"/>
        <v>1</v>
      </c>
      <c r="BJ109" s="50" t="str">
        <f t="shared" si="728"/>
        <v/>
      </c>
      <c r="BK109" s="50">
        <f t="shared" si="729"/>
        <v>0</v>
      </c>
      <c r="BL109" s="50" t="str">
        <f t="shared" si="730"/>
        <v/>
      </c>
      <c r="BM109" s="50" t="str">
        <f t="shared" si="731"/>
        <v/>
      </c>
      <c r="BN109" s="50" t="str">
        <f t="shared" si="732"/>
        <v/>
      </c>
      <c r="BO109" s="50" t="str">
        <f t="shared" si="733"/>
        <v/>
      </c>
      <c r="BP109" s="51" t="str">
        <f t="shared" si="734"/>
        <v/>
      </c>
      <c r="BQ109" s="50">
        <f t="shared" si="735"/>
        <v>1</v>
      </c>
      <c r="BR109" s="50">
        <f t="shared" si="736"/>
        <v>2</v>
      </c>
      <c r="BS109" s="50" t="str">
        <f t="shared" si="737"/>
        <v/>
      </c>
      <c r="BT109" s="50">
        <f t="shared" si="738"/>
        <v>1</v>
      </c>
      <c r="BU109" s="50" t="str">
        <f t="shared" si="739"/>
        <v/>
      </c>
      <c r="BV109" s="50" t="str">
        <f t="shared" si="740"/>
        <v/>
      </c>
      <c r="BW109" s="50">
        <f t="shared" si="741"/>
        <v>1</v>
      </c>
      <c r="BX109" s="50" t="str">
        <f t="shared" si="742"/>
        <v/>
      </c>
      <c r="BY109" s="50">
        <f t="shared" si="743"/>
        <v>0</v>
      </c>
      <c r="BZ109" s="50">
        <f t="shared" si="744"/>
        <v>1</v>
      </c>
      <c r="CA109" s="50" t="str">
        <f t="shared" si="745"/>
        <v/>
      </c>
      <c r="CB109" s="50">
        <f t="shared" si="746"/>
        <v>0</v>
      </c>
      <c r="CC109" s="50" t="str">
        <f t="shared" si="747"/>
        <v/>
      </c>
      <c r="CD109" s="50" t="str">
        <f t="shared" si="748"/>
        <v/>
      </c>
      <c r="CE109" s="50">
        <f t="shared" si="749"/>
        <v>1</v>
      </c>
      <c r="CF109" s="50">
        <f t="shared" si="750"/>
        <v>0</v>
      </c>
      <c r="CG109" s="50">
        <f t="shared" si="751"/>
        <v>0</v>
      </c>
      <c r="CH109" s="50" t="str">
        <f t="shared" si="752"/>
        <v/>
      </c>
      <c r="CI109" s="61" t="str">
        <f t="shared" si="753"/>
        <v/>
      </c>
      <c r="CJ109" s="50" t="str">
        <f t="shared" si="754"/>
        <v/>
      </c>
      <c r="CK109" s="50" t="str">
        <f t="shared" si="755"/>
        <v/>
      </c>
      <c r="CL109" s="50" t="str">
        <f t="shared" si="756"/>
        <v/>
      </c>
      <c r="CM109" s="50">
        <f t="shared" si="757"/>
        <v>0</v>
      </c>
      <c r="CN109" s="50" t="str">
        <f t="shared" si="758"/>
        <v/>
      </c>
      <c r="CO109" s="50" t="str">
        <f t="shared" si="759"/>
        <v/>
      </c>
      <c r="CP109" s="50">
        <f t="shared" si="760"/>
        <v>0</v>
      </c>
      <c r="CQ109" s="50" t="str">
        <f t="shared" si="761"/>
        <v/>
      </c>
      <c r="CR109" s="50" t="str">
        <f t="shared" si="762"/>
        <v/>
      </c>
      <c r="CS109" s="50" t="str">
        <f t="shared" si="763"/>
        <v/>
      </c>
      <c r="CT109" s="50" t="str">
        <f t="shared" si="764"/>
        <v/>
      </c>
      <c r="CU109" s="50" t="str">
        <f t="shared" si="765"/>
        <v/>
      </c>
      <c r="CV109" s="50">
        <f t="shared" si="766"/>
        <v>-1</v>
      </c>
      <c r="CW109" s="50" t="str">
        <f t="shared" si="767"/>
        <v/>
      </c>
      <c r="CX109" s="50" t="str">
        <f t="shared" si="768"/>
        <v/>
      </c>
      <c r="CY109" s="50" t="str">
        <f t="shared" si="769"/>
        <v/>
      </c>
      <c r="CZ109" s="50">
        <f t="shared" si="770"/>
        <v>0</v>
      </c>
      <c r="DA109" s="78">
        <f t="shared" si="771"/>
        <v>2</v>
      </c>
      <c r="DB109" s="79">
        <f t="shared" si="772"/>
        <v>7</v>
      </c>
      <c r="DC109" s="80">
        <f t="shared" si="773"/>
        <v>-1</v>
      </c>
      <c r="DD109" s="81"/>
    </row>
    <row r="110" spans="1:108" ht="12.75" customHeight="1">
      <c r="A110" s="14"/>
      <c r="B110" s="83"/>
      <c r="C110" s="83"/>
      <c r="D110" s="83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5"/>
      <c r="Q110" s="85"/>
      <c r="R110" s="85"/>
      <c r="S110" s="85"/>
      <c r="T110" s="85"/>
      <c r="U110" s="85"/>
      <c r="V110" s="85"/>
      <c r="W110" s="85"/>
      <c r="X110" s="192">
        <f t="shared" ref="X110" si="774">SUM(Y106:Y109)</f>
        <v>328</v>
      </c>
      <c r="Y110" s="193"/>
      <c r="Z110" s="164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198">
        <f t="shared" ref="AS110:AX110" si="775">SUM(AS106:AS109)</f>
        <v>0</v>
      </c>
      <c r="AT110" s="200">
        <f t="shared" si="775"/>
        <v>6</v>
      </c>
      <c r="AU110" s="200">
        <f t="shared" si="775"/>
        <v>33</v>
      </c>
      <c r="AV110" s="200">
        <f t="shared" si="775"/>
        <v>22</v>
      </c>
      <c r="AW110" s="200">
        <f t="shared" si="775"/>
        <v>9</v>
      </c>
      <c r="AX110" s="204">
        <f t="shared" si="775"/>
        <v>2</v>
      </c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1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61"/>
      <c r="CJ110" s="50"/>
      <c r="CK110" s="50"/>
      <c r="CL110" s="50"/>
      <c r="CM110" s="50"/>
      <c r="CN110" s="50"/>
      <c r="CO110" s="50"/>
      <c r="CP110" s="50"/>
      <c r="CQ110" s="50"/>
      <c r="CR110" s="50"/>
      <c r="CS110" s="50"/>
      <c r="CT110" s="50"/>
      <c r="CU110" s="50"/>
      <c r="CV110" s="50"/>
      <c r="CW110" s="50"/>
      <c r="CX110" s="50"/>
      <c r="CY110" s="50"/>
      <c r="CZ110" s="50"/>
      <c r="DA110" s="206">
        <f t="shared" ref="DA110:DC110" si="776">SUM(DA106:DA109)</f>
        <v>4</v>
      </c>
      <c r="DB110" s="186">
        <f t="shared" si="776"/>
        <v>26</v>
      </c>
      <c r="DC110" s="188">
        <f t="shared" si="776"/>
        <v>10</v>
      </c>
      <c r="DD110" s="27"/>
    </row>
    <row r="111" spans="1:108" ht="12.75" customHeight="1" thickBot="1">
      <c r="A111" s="14"/>
      <c r="B111" s="83"/>
      <c r="C111" s="83"/>
      <c r="D111" s="83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5"/>
      <c r="Q111" s="85"/>
      <c r="R111" s="85"/>
      <c r="S111" s="85"/>
      <c r="T111" s="85"/>
      <c r="U111" s="85"/>
      <c r="V111" s="85"/>
      <c r="W111" s="85"/>
      <c r="X111" s="194"/>
      <c r="Y111" s="195"/>
      <c r="Z111" s="164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199"/>
      <c r="AT111" s="201"/>
      <c r="AU111" s="201"/>
      <c r="AV111" s="201"/>
      <c r="AW111" s="201"/>
      <c r="AX111" s="205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1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61"/>
      <c r="CJ111" s="50"/>
      <c r="CK111" s="50"/>
      <c r="CL111" s="50"/>
      <c r="CM111" s="50"/>
      <c r="CN111" s="50"/>
      <c r="CO111" s="50"/>
      <c r="CP111" s="50"/>
      <c r="CQ111" s="50"/>
      <c r="CR111" s="50"/>
      <c r="CS111" s="50"/>
      <c r="CT111" s="50"/>
      <c r="CU111" s="50"/>
      <c r="CV111" s="50"/>
      <c r="CW111" s="50"/>
      <c r="CX111" s="50"/>
      <c r="CY111" s="50"/>
      <c r="CZ111" s="50"/>
      <c r="DA111" s="207"/>
      <c r="DB111" s="187"/>
      <c r="DC111" s="189"/>
      <c r="DD111" s="27"/>
    </row>
    <row r="112" spans="1:108" ht="13.5" customHeight="1" thickBot="1">
      <c r="A112" s="14"/>
      <c r="B112" s="83"/>
      <c r="C112" s="83"/>
      <c r="D112" s="83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5"/>
      <c r="Q112" s="85"/>
      <c r="R112" s="85"/>
      <c r="S112" s="85"/>
      <c r="T112" s="85"/>
      <c r="U112" s="85"/>
      <c r="V112" s="85"/>
      <c r="W112" s="85"/>
      <c r="X112" s="196"/>
      <c r="Y112" s="197"/>
      <c r="Z112" s="164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22"/>
      <c r="AT112" s="23"/>
      <c r="AU112" s="23"/>
      <c r="AV112" s="23"/>
      <c r="AW112" s="23"/>
      <c r="AX112" s="23"/>
      <c r="AY112" s="24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6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4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6"/>
      <c r="DA112" s="23"/>
      <c r="DB112" s="23"/>
      <c r="DC112" s="23"/>
      <c r="DD112" s="27"/>
    </row>
    <row r="113" spans="1:108">
      <c r="A113" s="28"/>
      <c r="B113" s="86"/>
      <c r="C113" s="86"/>
      <c r="D113" s="153" t="str">
        <f>C104</f>
        <v>STOUGHTON</v>
      </c>
      <c r="E113" s="152">
        <f t="shared" ref="E113:M113" si="777">SUM(E106:E109)</f>
        <v>19</v>
      </c>
      <c r="F113" s="152">
        <f t="shared" si="777"/>
        <v>19</v>
      </c>
      <c r="G113" s="152">
        <f t="shared" si="777"/>
        <v>13</v>
      </c>
      <c r="H113" s="152">
        <f t="shared" si="777"/>
        <v>18</v>
      </c>
      <c r="I113" s="152">
        <f t="shared" si="777"/>
        <v>24</v>
      </c>
      <c r="J113" s="152">
        <f t="shared" si="777"/>
        <v>13</v>
      </c>
      <c r="K113" s="152">
        <f t="shared" si="777"/>
        <v>19</v>
      </c>
      <c r="L113" s="152">
        <f t="shared" si="777"/>
        <v>23</v>
      </c>
      <c r="M113" s="152">
        <f t="shared" si="777"/>
        <v>19</v>
      </c>
      <c r="N113" s="152">
        <f>SUM(N106:N109)</f>
        <v>167</v>
      </c>
      <c r="O113" s="152">
        <f t="shared" ref="O113:Y113" si="778">SUM(O106:O109)</f>
        <v>22</v>
      </c>
      <c r="P113" s="152">
        <f t="shared" si="778"/>
        <v>13</v>
      </c>
      <c r="Q113" s="152">
        <f t="shared" si="778"/>
        <v>18</v>
      </c>
      <c r="R113" s="152">
        <f t="shared" si="778"/>
        <v>13</v>
      </c>
      <c r="S113" s="152">
        <f t="shared" si="778"/>
        <v>20</v>
      </c>
      <c r="T113" s="152">
        <f t="shared" si="778"/>
        <v>18</v>
      </c>
      <c r="U113" s="152">
        <f t="shared" si="778"/>
        <v>18</v>
      </c>
      <c r="V113" s="152">
        <f t="shared" si="778"/>
        <v>16</v>
      </c>
      <c r="W113" s="152">
        <f t="shared" si="778"/>
        <v>23</v>
      </c>
      <c r="X113" s="152">
        <f t="shared" si="778"/>
        <v>161</v>
      </c>
      <c r="Y113" s="152">
        <f t="shared" si="778"/>
        <v>328</v>
      </c>
      <c r="Z113" s="16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22"/>
      <c r="AT113" s="23"/>
      <c r="AU113" s="23"/>
      <c r="AV113" s="23"/>
      <c r="AW113" s="23"/>
      <c r="AX113" s="23"/>
      <c r="AY113" s="24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6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4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6"/>
      <c r="DA113" s="23"/>
      <c r="DB113" s="23"/>
      <c r="DC113" s="23"/>
      <c r="DD113" s="27"/>
    </row>
    <row r="114" spans="1:108">
      <c r="A114" s="14"/>
      <c r="B114" s="35"/>
      <c r="C114" s="36"/>
      <c r="D114" s="37" t="s">
        <v>7</v>
      </c>
      <c r="E114" s="42">
        <f t="shared" ref="E114:T114" si="779">E$4</f>
        <v>4</v>
      </c>
      <c r="F114" s="42">
        <f t="shared" si="779"/>
        <v>4</v>
      </c>
      <c r="G114" s="42">
        <f t="shared" si="779"/>
        <v>3</v>
      </c>
      <c r="H114" s="42">
        <f t="shared" si="779"/>
        <v>4</v>
      </c>
      <c r="I114" s="42">
        <f t="shared" si="779"/>
        <v>5</v>
      </c>
      <c r="J114" s="42">
        <f t="shared" si="779"/>
        <v>3</v>
      </c>
      <c r="K114" s="42">
        <f t="shared" si="779"/>
        <v>4</v>
      </c>
      <c r="L114" s="42">
        <f t="shared" si="779"/>
        <v>5</v>
      </c>
      <c r="M114" s="42">
        <f t="shared" si="779"/>
        <v>4</v>
      </c>
      <c r="N114" s="42">
        <f t="shared" si="779"/>
        <v>36</v>
      </c>
      <c r="O114" s="42">
        <f t="shared" si="779"/>
        <v>4</v>
      </c>
      <c r="P114" s="42">
        <f t="shared" si="779"/>
        <v>3</v>
      </c>
      <c r="Q114" s="42">
        <f t="shared" si="779"/>
        <v>4</v>
      </c>
      <c r="R114" s="42">
        <f t="shared" si="779"/>
        <v>3</v>
      </c>
      <c r="S114" s="42">
        <f t="shared" si="779"/>
        <v>5</v>
      </c>
      <c r="T114" s="42">
        <f t="shared" si="779"/>
        <v>4</v>
      </c>
      <c r="U114" s="42">
        <f t="shared" ref="U114:Y114" si="780">U$4</f>
        <v>4</v>
      </c>
      <c r="V114" s="42">
        <f t="shared" si="780"/>
        <v>4</v>
      </c>
      <c r="W114" s="42">
        <f t="shared" si="780"/>
        <v>5</v>
      </c>
      <c r="X114" s="42">
        <f t="shared" si="780"/>
        <v>36</v>
      </c>
      <c r="Y114" s="42">
        <f t="shared" si="780"/>
        <v>72</v>
      </c>
      <c r="Z114" s="164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22"/>
      <c r="AT114" s="23"/>
      <c r="AU114" s="23"/>
      <c r="AV114" s="23"/>
      <c r="AW114" s="23"/>
      <c r="AX114" s="23"/>
      <c r="AY114" s="24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6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4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6"/>
      <c r="DA114" s="23"/>
      <c r="DB114" s="23"/>
      <c r="DC114" s="23"/>
      <c r="DD114" s="27"/>
    </row>
    <row r="115" spans="1:108" ht="19.5" thickBot="1">
      <c r="A115" s="14"/>
      <c r="B115" s="39" t="s">
        <v>8</v>
      </c>
      <c r="C115" s="40" t="s">
        <v>41</v>
      </c>
      <c r="D115" s="41" t="s">
        <v>9</v>
      </c>
      <c r="E115" s="42">
        <f t="shared" ref="E115:T115" si="781">E$5</f>
        <v>365</v>
      </c>
      <c r="F115" s="42">
        <f t="shared" si="781"/>
        <v>358</v>
      </c>
      <c r="G115" s="42">
        <f t="shared" si="781"/>
        <v>138</v>
      </c>
      <c r="H115" s="42">
        <f t="shared" si="781"/>
        <v>440</v>
      </c>
      <c r="I115" s="42">
        <f t="shared" si="781"/>
        <v>517</v>
      </c>
      <c r="J115" s="42">
        <f t="shared" si="781"/>
        <v>149</v>
      </c>
      <c r="K115" s="42">
        <f t="shared" si="781"/>
        <v>360</v>
      </c>
      <c r="L115" s="42">
        <f t="shared" si="781"/>
        <v>542</v>
      </c>
      <c r="M115" s="42">
        <f t="shared" si="781"/>
        <v>385</v>
      </c>
      <c r="N115" s="42">
        <f t="shared" si="781"/>
        <v>3254</v>
      </c>
      <c r="O115" s="42">
        <f t="shared" si="781"/>
        <v>385</v>
      </c>
      <c r="P115" s="42">
        <f t="shared" si="781"/>
        <v>177</v>
      </c>
      <c r="Q115" s="42">
        <f t="shared" si="781"/>
        <v>380</v>
      </c>
      <c r="R115" s="42">
        <f t="shared" si="781"/>
        <v>152</v>
      </c>
      <c r="S115" s="42">
        <f t="shared" si="781"/>
        <v>520</v>
      </c>
      <c r="T115" s="42">
        <f t="shared" si="781"/>
        <v>459</v>
      </c>
      <c r="U115" s="42">
        <f t="shared" ref="U115:Y115" si="782">U$5</f>
        <v>436</v>
      </c>
      <c r="V115" s="42">
        <f t="shared" si="782"/>
        <v>362</v>
      </c>
      <c r="W115" s="42">
        <f t="shared" si="782"/>
        <v>540</v>
      </c>
      <c r="X115" s="42">
        <f t="shared" si="782"/>
        <v>3411</v>
      </c>
      <c r="Y115" s="42">
        <f t="shared" si="782"/>
        <v>6665</v>
      </c>
      <c r="Z115" s="165">
        <f t="shared" ref="Z115" si="783">X121</f>
        <v>339</v>
      </c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22"/>
      <c r="AT115" s="23"/>
      <c r="AU115" s="23"/>
      <c r="AV115" s="23"/>
      <c r="AW115" s="23"/>
      <c r="AX115" s="23"/>
      <c r="AY115" s="24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6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4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6"/>
      <c r="DA115" s="23"/>
      <c r="DB115" s="23"/>
      <c r="DC115" s="23"/>
      <c r="DD115" s="27"/>
    </row>
    <row r="116" spans="1:108" ht="24.95" customHeight="1" thickBot="1">
      <c r="A116" s="14"/>
      <c r="B116" s="43" t="s">
        <v>14</v>
      </c>
      <c r="C116" s="202" t="s">
        <v>15</v>
      </c>
      <c r="D116" s="203"/>
      <c r="E116" s="43">
        <v>1</v>
      </c>
      <c r="F116" s="43">
        <v>2</v>
      </c>
      <c r="G116" s="43">
        <v>3</v>
      </c>
      <c r="H116" s="43">
        <v>4</v>
      </c>
      <c r="I116" s="43">
        <v>5</v>
      </c>
      <c r="J116" s="43">
        <v>6</v>
      </c>
      <c r="K116" s="43">
        <v>7</v>
      </c>
      <c r="L116" s="43">
        <v>8</v>
      </c>
      <c r="M116" s="43">
        <v>9</v>
      </c>
      <c r="N116" s="44" t="s">
        <v>16</v>
      </c>
      <c r="O116" s="43">
        <v>10</v>
      </c>
      <c r="P116" s="43">
        <v>11</v>
      </c>
      <c r="Q116" s="43">
        <v>12</v>
      </c>
      <c r="R116" s="43">
        <v>13</v>
      </c>
      <c r="S116" s="43">
        <v>14</v>
      </c>
      <c r="T116" s="43">
        <v>15</v>
      </c>
      <c r="U116" s="43">
        <v>16</v>
      </c>
      <c r="V116" s="43">
        <v>17</v>
      </c>
      <c r="W116" s="43">
        <v>18</v>
      </c>
      <c r="X116" s="44" t="s">
        <v>17</v>
      </c>
      <c r="Y116" s="44" t="s">
        <v>18</v>
      </c>
      <c r="Z116" s="164"/>
      <c r="AA116" s="45" t="s">
        <v>4</v>
      </c>
      <c r="AB116" s="45" t="s">
        <v>4</v>
      </c>
      <c r="AC116" s="45" t="s">
        <v>4</v>
      </c>
      <c r="AD116" s="46" t="s">
        <v>4</v>
      </c>
      <c r="AE116" s="46" t="s">
        <v>4</v>
      </c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47" t="s">
        <v>19</v>
      </c>
      <c r="AT116" s="48" t="s">
        <v>20</v>
      </c>
      <c r="AU116" s="48" t="s">
        <v>7</v>
      </c>
      <c r="AV116" s="48" t="s">
        <v>21</v>
      </c>
      <c r="AW116" s="48" t="s">
        <v>22</v>
      </c>
      <c r="AX116" s="49" t="s">
        <v>23</v>
      </c>
      <c r="AY116" s="46" t="s">
        <v>4</v>
      </c>
      <c r="AZ116" s="46" t="s">
        <v>4</v>
      </c>
      <c r="BA116" s="46" t="s">
        <v>4</v>
      </c>
      <c r="BB116" s="46" t="s">
        <v>4</v>
      </c>
      <c r="BC116" s="46" t="s">
        <v>4</v>
      </c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1"/>
      <c r="BQ116" s="46" t="s">
        <v>4</v>
      </c>
      <c r="BR116" s="46" t="s">
        <v>4</v>
      </c>
      <c r="BS116" s="46" t="s">
        <v>4</v>
      </c>
      <c r="BT116" s="46" t="s">
        <v>4</v>
      </c>
      <c r="BU116" s="46" t="s">
        <v>4</v>
      </c>
      <c r="BV116" s="50"/>
      <c r="BW116" s="50"/>
      <c r="BX116" s="50"/>
      <c r="BY116" s="50"/>
      <c r="BZ116" s="50"/>
      <c r="CA116" s="50"/>
      <c r="CB116" s="50"/>
      <c r="CC116" s="50"/>
      <c r="CD116" s="50"/>
      <c r="CE116" s="50"/>
      <c r="CF116" s="50"/>
      <c r="CG116" s="50"/>
      <c r="CH116" s="50"/>
      <c r="CI116" s="52" t="s">
        <v>4</v>
      </c>
      <c r="CJ116" s="46" t="s">
        <v>4</v>
      </c>
      <c r="CK116" s="46" t="s">
        <v>4</v>
      </c>
      <c r="CL116" s="46" t="s">
        <v>4</v>
      </c>
      <c r="CM116" s="46" t="s">
        <v>4</v>
      </c>
      <c r="CN116" s="50"/>
      <c r="CO116" s="50"/>
      <c r="CP116" s="50"/>
      <c r="CQ116" s="50"/>
      <c r="CR116" s="50"/>
      <c r="CS116" s="50"/>
      <c r="CT116" s="50"/>
      <c r="CU116" s="50"/>
      <c r="CV116" s="50"/>
      <c r="CW116" s="50"/>
      <c r="CX116" s="50"/>
      <c r="CY116" s="50"/>
      <c r="CZ116" s="50"/>
      <c r="DA116" s="47" t="s">
        <v>24</v>
      </c>
      <c r="DB116" s="48" t="s">
        <v>25</v>
      </c>
      <c r="DC116" s="49" t="s">
        <v>26</v>
      </c>
      <c r="DD116" s="27"/>
    </row>
    <row r="117" spans="1:108" ht="24.95" customHeight="1">
      <c r="A117" s="14"/>
      <c r="B117" s="53">
        <v>1</v>
      </c>
      <c r="C117" s="190" t="s">
        <v>92</v>
      </c>
      <c r="D117" s="191"/>
      <c r="E117" s="56">
        <v>4</v>
      </c>
      <c r="F117" s="56">
        <v>5</v>
      </c>
      <c r="G117" s="56">
        <v>4</v>
      </c>
      <c r="H117" s="56">
        <v>4</v>
      </c>
      <c r="I117" s="56">
        <v>6</v>
      </c>
      <c r="J117" s="56">
        <v>3</v>
      </c>
      <c r="K117" s="56">
        <v>5</v>
      </c>
      <c r="L117" s="56">
        <v>5</v>
      </c>
      <c r="M117" s="56">
        <v>5</v>
      </c>
      <c r="N117" s="57">
        <f t="shared" ref="N117:N120" si="784">SUM(E117:M117)</f>
        <v>41</v>
      </c>
      <c r="O117" s="56">
        <v>8</v>
      </c>
      <c r="P117" s="56">
        <v>4</v>
      </c>
      <c r="Q117" s="56">
        <v>6</v>
      </c>
      <c r="R117" s="56">
        <v>3</v>
      </c>
      <c r="S117" s="56">
        <v>4</v>
      </c>
      <c r="T117" s="56">
        <v>5</v>
      </c>
      <c r="U117" s="56">
        <v>5</v>
      </c>
      <c r="V117" s="56">
        <v>5</v>
      </c>
      <c r="W117" s="56">
        <v>5</v>
      </c>
      <c r="X117" s="57">
        <f t="shared" ref="X117:X120" si="785">SUM(O117:W117)</f>
        <v>45</v>
      </c>
      <c r="Y117" s="57">
        <f t="shared" ref="Y117:Y120" si="786">N117+X117</f>
        <v>86</v>
      </c>
      <c r="Z117" s="164"/>
      <c r="AA117" s="7">
        <f t="shared" ref="AA117:AA120" si="787">IF(E117="","",E117-E$4)</f>
        <v>0</v>
      </c>
      <c r="AB117" s="7">
        <f t="shared" ref="AB117:AB120" si="788">IF(F117="","",F117-F$4)</f>
        <v>1</v>
      </c>
      <c r="AC117" s="7">
        <f t="shared" ref="AC117:AC120" si="789">IF(G117="","",G117-G$4)</f>
        <v>1</v>
      </c>
      <c r="AD117" s="7">
        <f t="shared" ref="AD117:AD120" si="790">IF(H117="","",H117-H$4)</f>
        <v>0</v>
      </c>
      <c r="AE117" s="7">
        <f t="shared" ref="AE117:AE120" si="791">IF(I117="","",I117-I$4)</f>
        <v>1</v>
      </c>
      <c r="AF117" s="7">
        <f t="shared" ref="AF117:AF120" si="792">IF(J117="","",J117-J$4)</f>
        <v>0</v>
      </c>
      <c r="AG117" s="7">
        <f t="shared" ref="AG117:AG120" si="793">IF(K117="","",K117-K$4)</f>
        <v>1</v>
      </c>
      <c r="AH117" s="7">
        <f t="shared" ref="AH117:AH120" si="794">IF(L117="","",L117-L$4)</f>
        <v>0</v>
      </c>
      <c r="AI117" s="7">
        <f t="shared" ref="AI117:AI120" si="795">IF(M117="","",M117-M$4)</f>
        <v>1</v>
      </c>
      <c r="AJ117" s="7">
        <f t="shared" ref="AJ117:AJ120" si="796">IF(O117="","",O117-O$4)</f>
        <v>4</v>
      </c>
      <c r="AK117" s="7">
        <f t="shared" ref="AK117:AK120" si="797">IF(P117="","",P117-P$4)</f>
        <v>1</v>
      </c>
      <c r="AL117" s="7">
        <f t="shared" ref="AL117:AL120" si="798">IF(Q117="","",Q117-Q$4)</f>
        <v>2</v>
      </c>
      <c r="AM117" s="7">
        <f t="shared" ref="AM117:AM120" si="799">IF(R117="","",R117-R$4)</f>
        <v>0</v>
      </c>
      <c r="AN117" s="7">
        <f t="shared" ref="AN117:AN120" si="800">IF(S117="","",S117-S$4)</f>
        <v>-1</v>
      </c>
      <c r="AO117" s="7">
        <f t="shared" ref="AO117:AO120" si="801">IF(T117="","",T117-T$4)</f>
        <v>1</v>
      </c>
      <c r="AP117" s="7">
        <f t="shared" ref="AP117:AP120" si="802">IF(U117="","",U117-U$4)</f>
        <v>1</v>
      </c>
      <c r="AQ117" s="7">
        <f t="shared" ref="AQ117:AQ120" si="803">IF(V117="","",V117-V$4)</f>
        <v>1</v>
      </c>
      <c r="AR117" s="7">
        <f t="shared" ref="AR117:AR120" si="804">IF(W117="","",W117-W$4)</f>
        <v>0</v>
      </c>
      <c r="AS117" s="58">
        <f t="shared" ref="AS117:AS120" si="805">COUNTIF($AA117:$AR117,"=-2")</f>
        <v>0</v>
      </c>
      <c r="AT117" s="59">
        <f t="shared" ref="AT117:AT120" si="806">COUNTIF($AA117:$AR117,"=-1")</f>
        <v>1</v>
      </c>
      <c r="AU117" s="59">
        <f t="shared" ref="AU117:AU120" si="807">COUNTIF($AA117:$AR117,"=0")</f>
        <v>6</v>
      </c>
      <c r="AV117" s="59">
        <f t="shared" ref="AV117:AV120" si="808">COUNTIF($AA117:$AR117,"=1")</f>
        <v>9</v>
      </c>
      <c r="AW117" s="59">
        <f t="shared" ref="AW117:AW120" si="809">COUNTIF($AA117:$AR117,"=2")</f>
        <v>1</v>
      </c>
      <c r="AX117" s="60">
        <f t="shared" ref="AX117:AX120" si="810">COUNTIF($AA117:$AR117,"&gt;2")</f>
        <v>1</v>
      </c>
      <c r="AY117" s="50" t="str">
        <f t="shared" ref="AY117:AY120" si="811">IF(AA$4=3,AA117,"")</f>
        <v/>
      </c>
      <c r="AZ117" s="50" t="str">
        <f t="shared" ref="AZ117:AZ120" si="812">IF(AB$4=3,AB117,"")</f>
        <v/>
      </c>
      <c r="BA117" s="50">
        <f t="shared" ref="BA117:BA120" si="813">IF(AC$4=3,AC117,"")</f>
        <v>1</v>
      </c>
      <c r="BB117" s="50" t="str">
        <f t="shared" ref="BB117:BB120" si="814">IF(AD$4=3,AD117,"")</f>
        <v/>
      </c>
      <c r="BC117" s="50" t="str">
        <f t="shared" ref="BC117:BC120" si="815">IF(AE$4=3,AE117,"")</f>
        <v/>
      </c>
      <c r="BD117" s="50">
        <f t="shared" ref="BD117:BD120" si="816">IF(AF$4=3,AF117,"")</f>
        <v>0</v>
      </c>
      <c r="BE117" s="50" t="str">
        <f t="shared" ref="BE117:BE120" si="817">IF(AG$4=3,AG117,"")</f>
        <v/>
      </c>
      <c r="BF117" s="50" t="str">
        <f t="shared" ref="BF117:BF120" si="818">IF(AH$4=3,AH117,"")</f>
        <v/>
      </c>
      <c r="BG117" s="50" t="str">
        <f t="shared" ref="BG117:BG120" si="819">IF(AI$4=3,AI117,"")</f>
        <v/>
      </c>
      <c r="BH117" s="50" t="str">
        <f t="shared" ref="BH117:BH120" si="820">IF(AJ$4=3,AJ117,"")</f>
        <v/>
      </c>
      <c r="BI117" s="50">
        <f t="shared" ref="BI117:BI120" si="821">IF(AK$4=3,AK117,"")</f>
        <v>1</v>
      </c>
      <c r="BJ117" s="50" t="str">
        <f t="shared" ref="BJ117:BJ120" si="822">IF(AL$4=3,AL117,"")</f>
        <v/>
      </c>
      <c r="BK117" s="50">
        <f t="shared" ref="BK117:BK120" si="823">IF(AM$4=3,AM117,"")</f>
        <v>0</v>
      </c>
      <c r="BL117" s="50" t="str">
        <f t="shared" ref="BL117:BL120" si="824">IF(AN$4=3,AN117,"")</f>
        <v/>
      </c>
      <c r="BM117" s="50" t="str">
        <f t="shared" ref="BM117:BM120" si="825">IF(AO$4=3,AO117,"")</f>
        <v/>
      </c>
      <c r="BN117" s="50" t="str">
        <f t="shared" ref="BN117:BN120" si="826">IF(AP$4=3,AP117,"")</f>
        <v/>
      </c>
      <c r="BO117" s="50" t="str">
        <f t="shared" ref="BO117:BO120" si="827">IF(AQ$4=3,AQ117,"")</f>
        <v/>
      </c>
      <c r="BP117" s="51" t="str">
        <f t="shared" ref="BP117:BP120" si="828">IF(AR$4=3,AR117,"")</f>
        <v/>
      </c>
      <c r="BQ117" s="50">
        <f t="shared" ref="BQ117:BQ120" si="829">IF(AA$4=4,AA117,"")</f>
        <v>0</v>
      </c>
      <c r="BR117" s="50">
        <f t="shared" ref="BR117:BR120" si="830">IF(AB$4=4,AB117,"")</f>
        <v>1</v>
      </c>
      <c r="BS117" s="50" t="str">
        <f t="shared" ref="BS117:BS120" si="831">IF(AC$4=4,AC117,"")</f>
        <v/>
      </c>
      <c r="BT117" s="50">
        <f t="shared" ref="BT117:BT120" si="832">IF(AD$4=4,AD117,"")</f>
        <v>0</v>
      </c>
      <c r="BU117" s="50" t="str">
        <f t="shared" ref="BU117:BU120" si="833">IF(AE$4=4,AE117,"")</f>
        <v/>
      </c>
      <c r="BV117" s="50" t="str">
        <f t="shared" ref="BV117:BV120" si="834">IF(AF$4=4,AF117,"")</f>
        <v/>
      </c>
      <c r="BW117" s="50">
        <f t="shared" ref="BW117:BW120" si="835">IF(AG$4=4,AG117,"")</f>
        <v>1</v>
      </c>
      <c r="BX117" s="50" t="str">
        <f t="shared" ref="BX117:BX120" si="836">IF(AH$4=4,AH117,"")</f>
        <v/>
      </c>
      <c r="BY117" s="50">
        <f t="shared" ref="BY117:BY120" si="837">IF(AI$4=4,AI117,"")</f>
        <v>1</v>
      </c>
      <c r="BZ117" s="50">
        <f t="shared" ref="BZ117:BZ120" si="838">IF(AJ$4=4,AJ117,"")</f>
        <v>4</v>
      </c>
      <c r="CA117" s="50" t="str">
        <f t="shared" ref="CA117:CA120" si="839">IF(AK$4=4,AK117,"")</f>
        <v/>
      </c>
      <c r="CB117" s="50">
        <f t="shared" ref="CB117:CB120" si="840">IF(AL$4=4,AL117,"")</f>
        <v>2</v>
      </c>
      <c r="CC117" s="50" t="str">
        <f t="shared" ref="CC117:CC120" si="841">IF(AM$4=4,AM117,"")</f>
        <v/>
      </c>
      <c r="CD117" s="50" t="str">
        <f t="shared" ref="CD117:CD120" si="842">IF(AN$4=4,AN117,"")</f>
        <v/>
      </c>
      <c r="CE117" s="50">
        <f t="shared" ref="CE117:CE120" si="843">IF(AO$4=4,AO117,"")</f>
        <v>1</v>
      </c>
      <c r="CF117" s="50">
        <f t="shared" ref="CF117:CF120" si="844">IF(AP$4=4,AP117,"")</f>
        <v>1</v>
      </c>
      <c r="CG117" s="50">
        <f t="shared" ref="CG117:CG120" si="845">IF(AQ$4=4,AQ117,"")</f>
        <v>1</v>
      </c>
      <c r="CH117" s="50" t="str">
        <f t="shared" ref="CH117:CH120" si="846">IF(AR$4=4,AR117,"")</f>
        <v/>
      </c>
      <c r="CI117" s="61" t="str">
        <f t="shared" ref="CI117:CI120" si="847">IF(AA$4=5,AA117,"")</f>
        <v/>
      </c>
      <c r="CJ117" s="50" t="str">
        <f t="shared" ref="CJ117:CJ120" si="848">IF(AB$4=5,AB117,"")</f>
        <v/>
      </c>
      <c r="CK117" s="50" t="str">
        <f t="shared" ref="CK117:CK120" si="849">IF(AC$4=5,AC117,"")</f>
        <v/>
      </c>
      <c r="CL117" s="50" t="str">
        <f t="shared" ref="CL117:CL120" si="850">IF(AD$4=5,AD117,"")</f>
        <v/>
      </c>
      <c r="CM117" s="50">
        <f t="shared" ref="CM117:CM120" si="851">IF(AE$4=5,AE117,"")</f>
        <v>1</v>
      </c>
      <c r="CN117" s="50" t="str">
        <f t="shared" ref="CN117:CN120" si="852">IF(AF$4=5,AF117,"")</f>
        <v/>
      </c>
      <c r="CO117" s="50" t="str">
        <f t="shared" ref="CO117:CO120" si="853">IF(AG$4=5,AG117,"")</f>
        <v/>
      </c>
      <c r="CP117" s="50">
        <f t="shared" ref="CP117:CP120" si="854">IF(AH$4=5,AH117,"")</f>
        <v>0</v>
      </c>
      <c r="CQ117" s="50" t="str">
        <f t="shared" ref="CQ117:CQ120" si="855">IF(AI$4=5,AI117,"")</f>
        <v/>
      </c>
      <c r="CR117" s="50" t="str">
        <f t="shared" ref="CR117:CR120" si="856">IF(AJ$4=5,AJ117,"")</f>
        <v/>
      </c>
      <c r="CS117" s="50" t="str">
        <f t="shared" ref="CS117:CS120" si="857">IF(AK$4=5,AK117,"")</f>
        <v/>
      </c>
      <c r="CT117" s="50" t="str">
        <f t="shared" ref="CT117:CT120" si="858">IF(AL$4=5,AL117,"")</f>
        <v/>
      </c>
      <c r="CU117" s="50" t="str">
        <f t="shared" ref="CU117:CU120" si="859">IF(AM$4=5,AM117,"")</f>
        <v/>
      </c>
      <c r="CV117" s="50">
        <f t="shared" ref="CV117:CV120" si="860">IF(AN$4=5,AN117,"")</f>
        <v>-1</v>
      </c>
      <c r="CW117" s="50" t="str">
        <f t="shared" ref="CW117:CW120" si="861">IF(AO$4=5,AO117,"")</f>
        <v/>
      </c>
      <c r="CX117" s="50" t="str">
        <f t="shared" ref="CX117:CX120" si="862">IF(AP$4=5,AP117,"")</f>
        <v/>
      </c>
      <c r="CY117" s="50" t="str">
        <f t="shared" ref="CY117:CY120" si="863">IF(AQ$4=5,AQ117,"")</f>
        <v/>
      </c>
      <c r="CZ117" s="50">
        <f t="shared" ref="CZ117:CZ120" si="864">IF(AR$4=5,AR117,"")</f>
        <v>0</v>
      </c>
      <c r="DA117" s="62">
        <f t="shared" ref="DA117:DA120" si="865">SUM(AY117:BP117)</f>
        <v>2</v>
      </c>
      <c r="DB117" s="63">
        <f t="shared" ref="DB117:DB120" si="866">SUM(BQ117:CH117)</f>
        <v>12</v>
      </c>
      <c r="DC117" s="64">
        <f t="shared" ref="DC117:DC120" si="867">SUM(CI117:CZ117)</f>
        <v>0</v>
      </c>
      <c r="DD117" s="27"/>
    </row>
    <row r="118" spans="1:108" ht="24.95" customHeight="1">
      <c r="A118" s="14"/>
      <c r="B118" s="53">
        <v>2</v>
      </c>
      <c r="C118" s="190" t="s">
        <v>93</v>
      </c>
      <c r="D118" s="191"/>
      <c r="E118" s="56">
        <v>5</v>
      </c>
      <c r="F118" s="56">
        <v>3</v>
      </c>
      <c r="G118" s="56">
        <v>3</v>
      </c>
      <c r="H118" s="56">
        <v>8</v>
      </c>
      <c r="I118" s="56">
        <v>7</v>
      </c>
      <c r="J118" s="56">
        <v>4</v>
      </c>
      <c r="K118" s="56">
        <v>4</v>
      </c>
      <c r="L118" s="56">
        <v>5</v>
      </c>
      <c r="M118" s="56">
        <v>5</v>
      </c>
      <c r="N118" s="57">
        <f t="shared" si="784"/>
        <v>44</v>
      </c>
      <c r="O118" s="56">
        <v>4</v>
      </c>
      <c r="P118" s="56">
        <v>4</v>
      </c>
      <c r="Q118" s="56">
        <v>4</v>
      </c>
      <c r="R118" s="56">
        <v>3</v>
      </c>
      <c r="S118" s="56">
        <v>5</v>
      </c>
      <c r="T118" s="56">
        <v>6</v>
      </c>
      <c r="U118" s="56">
        <v>6</v>
      </c>
      <c r="V118" s="56">
        <v>4</v>
      </c>
      <c r="W118" s="56">
        <v>5</v>
      </c>
      <c r="X118" s="57">
        <f t="shared" si="785"/>
        <v>41</v>
      </c>
      <c r="Y118" s="57">
        <f t="shared" si="786"/>
        <v>85</v>
      </c>
      <c r="Z118" s="164"/>
      <c r="AA118" s="7">
        <f t="shared" si="787"/>
        <v>1</v>
      </c>
      <c r="AB118" s="7">
        <f t="shared" si="788"/>
        <v>-1</v>
      </c>
      <c r="AC118" s="7">
        <f t="shared" si="789"/>
        <v>0</v>
      </c>
      <c r="AD118" s="7">
        <f t="shared" si="790"/>
        <v>4</v>
      </c>
      <c r="AE118" s="7">
        <f t="shared" si="791"/>
        <v>2</v>
      </c>
      <c r="AF118" s="7">
        <f t="shared" si="792"/>
        <v>1</v>
      </c>
      <c r="AG118" s="7">
        <f t="shared" si="793"/>
        <v>0</v>
      </c>
      <c r="AH118" s="7">
        <f t="shared" si="794"/>
        <v>0</v>
      </c>
      <c r="AI118" s="7">
        <f t="shared" si="795"/>
        <v>1</v>
      </c>
      <c r="AJ118" s="7">
        <f t="shared" si="796"/>
        <v>0</v>
      </c>
      <c r="AK118" s="7">
        <f t="shared" si="797"/>
        <v>1</v>
      </c>
      <c r="AL118" s="7">
        <f t="shared" si="798"/>
        <v>0</v>
      </c>
      <c r="AM118" s="7">
        <f t="shared" si="799"/>
        <v>0</v>
      </c>
      <c r="AN118" s="7">
        <f t="shared" si="800"/>
        <v>0</v>
      </c>
      <c r="AO118" s="7">
        <f t="shared" si="801"/>
        <v>2</v>
      </c>
      <c r="AP118" s="7">
        <f t="shared" si="802"/>
        <v>2</v>
      </c>
      <c r="AQ118" s="7">
        <f t="shared" si="803"/>
        <v>0</v>
      </c>
      <c r="AR118" s="7">
        <f t="shared" si="804"/>
        <v>0</v>
      </c>
      <c r="AS118" s="65">
        <f t="shared" si="805"/>
        <v>0</v>
      </c>
      <c r="AT118" s="66">
        <f t="shared" si="806"/>
        <v>1</v>
      </c>
      <c r="AU118" s="66">
        <f t="shared" si="807"/>
        <v>9</v>
      </c>
      <c r="AV118" s="66">
        <f t="shared" si="808"/>
        <v>4</v>
      </c>
      <c r="AW118" s="66">
        <f t="shared" si="809"/>
        <v>3</v>
      </c>
      <c r="AX118" s="67">
        <f t="shared" si="810"/>
        <v>1</v>
      </c>
      <c r="AY118" s="50" t="str">
        <f t="shared" si="811"/>
        <v/>
      </c>
      <c r="AZ118" s="50" t="str">
        <f t="shared" si="812"/>
        <v/>
      </c>
      <c r="BA118" s="50">
        <f t="shared" si="813"/>
        <v>0</v>
      </c>
      <c r="BB118" s="50" t="str">
        <f t="shared" si="814"/>
        <v/>
      </c>
      <c r="BC118" s="50" t="str">
        <f t="shared" si="815"/>
        <v/>
      </c>
      <c r="BD118" s="50">
        <f t="shared" si="816"/>
        <v>1</v>
      </c>
      <c r="BE118" s="50" t="str">
        <f t="shared" si="817"/>
        <v/>
      </c>
      <c r="BF118" s="50" t="str">
        <f t="shared" si="818"/>
        <v/>
      </c>
      <c r="BG118" s="50" t="str">
        <f t="shared" si="819"/>
        <v/>
      </c>
      <c r="BH118" s="50" t="str">
        <f t="shared" si="820"/>
        <v/>
      </c>
      <c r="BI118" s="50">
        <f t="shared" si="821"/>
        <v>1</v>
      </c>
      <c r="BJ118" s="50" t="str">
        <f t="shared" si="822"/>
        <v/>
      </c>
      <c r="BK118" s="50">
        <f t="shared" si="823"/>
        <v>0</v>
      </c>
      <c r="BL118" s="50" t="str">
        <f t="shared" si="824"/>
        <v/>
      </c>
      <c r="BM118" s="50" t="str">
        <f t="shared" si="825"/>
        <v/>
      </c>
      <c r="BN118" s="50" t="str">
        <f t="shared" si="826"/>
        <v/>
      </c>
      <c r="BO118" s="50" t="str">
        <f t="shared" si="827"/>
        <v/>
      </c>
      <c r="BP118" s="51" t="str">
        <f t="shared" si="828"/>
        <v/>
      </c>
      <c r="BQ118" s="50">
        <f t="shared" si="829"/>
        <v>1</v>
      </c>
      <c r="BR118" s="50">
        <f t="shared" si="830"/>
        <v>-1</v>
      </c>
      <c r="BS118" s="50" t="str">
        <f t="shared" si="831"/>
        <v/>
      </c>
      <c r="BT118" s="50">
        <f t="shared" si="832"/>
        <v>4</v>
      </c>
      <c r="BU118" s="50" t="str">
        <f t="shared" si="833"/>
        <v/>
      </c>
      <c r="BV118" s="50" t="str">
        <f t="shared" si="834"/>
        <v/>
      </c>
      <c r="BW118" s="50">
        <f t="shared" si="835"/>
        <v>0</v>
      </c>
      <c r="BX118" s="50" t="str">
        <f t="shared" si="836"/>
        <v/>
      </c>
      <c r="BY118" s="50">
        <f t="shared" si="837"/>
        <v>1</v>
      </c>
      <c r="BZ118" s="50">
        <f t="shared" si="838"/>
        <v>0</v>
      </c>
      <c r="CA118" s="50" t="str">
        <f t="shared" si="839"/>
        <v/>
      </c>
      <c r="CB118" s="50">
        <f t="shared" si="840"/>
        <v>0</v>
      </c>
      <c r="CC118" s="50" t="str">
        <f t="shared" si="841"/>
        <v/>
      </c>
      <c r="CD118" s="50" t="str">
        <f t="shared" si="842"/>
        <v/>
      </c>
      <c r="CE118" s="50">
        <f t="shared" si="843"/>
        <v>2</v>
      </c>
      <c r="CF118" s="50">
        <f t="shared" si="844"/>
        <v>2</v>
      </c>
      <c r="CG118" s="50">
        <f t="shared" si="845"/>
        <v>0</v>
      </c>
      <c r="CH118" s="50" t="str">
        <f t="shared" si="846"/>
        <v/>
      </c>
      <c r="CI118" s="61" t="str">
        <f t="shared" si="847"/>
        <v/>
      </c>
      <c r="CJ118" s="50" t="str">
        <f t="shared" si="848"/>
        <v/>
      </c>
      <c r="CK118" s="50" t="str">
        <f t="shared" si="849"/>
        <v/>
      </c>
      <c r="CL118" s="50" t="str">
        <f t="shared" si="850"/>
        <v/>
      </c>
      <c r="CM118" s="50">
        <f t="shared" si="851"/>
        <v>2</v>
      </c>
      <c r="CN118" s="50" t="str">
        <f t="shared" si="852"/>
        <v/>
      </c>
      <c r="CO118" s="50" t="str">
        <f t="shared" si="853"/>
        <v/>
      </c>
      <c r="CP118" s="50">
        <f t="shared" si="854"/>
        <v>0</v>
      </c>
      <c r="CQ118" s="50" t="str">
        <f t="shared" si="855"/>
        <v/>
      </c>
      <c r="CR118" s="50" t="str">
        <f t="shared" si="856"/>
        <v/>
      </c>
      <c r="CS118" s="50" t="str">
        <f t="shared" si="857"/>
        <v/>
      </c>
      <c r="CT118" s="50" t="str">
        <f t="shared" si="858"/>
        <v/>
      </c>
      <c r="CU118" s="50" t="str">
        <f t="shared" si="859"/>
        <v/>
      </c>
      <c r="CV118" s="50">
        <f t="shared" si="860"/>
        <v>0</v>
      </c>
      <c r="CW118" s="50" t="str">
        <f t="shared" si="861"/>
        <v/>
      </c>
      <c r="CX118" s="50" t="str">
        <f t="shared" si="862"/>
        <v/>
      </c>
      <c r="CY118" s="50" t="str">
        <f t="shared" si="863"/>
        <v/>
      </c>
      <c r="CZ118" s="50">
        <f t="shared" si="864"/>
        <v>0</v>
      </c>
      <c r="DA118" s="68">
        <f t="shared" si="865"/>
        <v>2</v>
      </c>
      <c r="DB118" s="69">
        <f t="shared" si="866"/>
        <v>9</v>
      </c>
      <c r="DC118" s="70">
        <f t="shared" si="867"/>
        <v>2</v>
      </c>
      <c r="DD118" s="27"/>
    </row>
    <row r="119" spans="1:108" ht="24.95" customHeight="1">
      <c r="A119" s="14"/>
      <c r="B119" s="53" t="s">
        <v>29</v>
      </c>
      <c r="C119" s="190" t="s">
        <v>51</v>
      </c>
      <c r="D119" s="191"/>
      <c r="E119" s="56">
        <v>4</v>
      </c>
      <c r="F119" s="56">
        <v>5</v>
      </c>
      <c r="G119" s="56">
        <v>5</v>
      </c>
      <c r="H119" s="56">
        <v>5</v>
      </c>
      <c r="I119" s="56">
        <v>5</v>
      </c>
      <c r="J119" s="56">
        <v>4</v>
      </c>
      <c r="K119" s="56">
        <v>5</v>
      </c>
      <c r="L119" s="56">
        <v>6</v>
      </c>
      <c r="M119" s="56">
        <v>4</v>
      </c>
      <c r="N119" s="57">
        <f t="shared" si="784"/>
        <v>43</v>
      </c>
      <c r="O119" s="56">
        <v>6</v>
      </c>
      <c r="P119" s="56">
        <v>4</v>
      </c>
      <c r="Q119" s="56">
        <v>4</v>
      </c>
      <c r="R119" s="56">
        <v>3</v>
      </c>
      <c r="S119" s="56">
        <v>5</v>
      </c>
      <c r="T119" s="56">
        <v>4</v>
      </c>
      <c r="U119" s="56">
        <v>4</v>
      </c>
      <c r="V119" s="56">
        <v>4</v>
      </c>
      <c r="W119" s="56">
        <v>5</v>
      </c>
      <c r="X119" s="57">
        <f t="shared" si="785"/>
        <v>39</v>
      </c>
      <c r="Y119" s="57">
        <f t="shared" si="786"/>
        <v>82</v>
      </c>
      <c r="Z119" s="164"/>
      <c r="AA119" s="7">
        <f t="shared" si="787"/>
        <v>0</v>
      </c>
      <c r="AB119" s="7">
        <f t="shared" si="788"/>
        <v>1</v>
      </c>
      <c r="AC119" s="7">
        <f t="shared" si="789"/>
        <v>2</v>
      </c>
      <c r="AD119" s="7">
        <f t="shared" si="790"/>
        <v>1</v>
      </c>
      <c r="AE119" s="7">
        <f t="shared" si="791"/>
        <v>0</v>
      </c>
      <c r="AF119" s="7">
        <f t="shared" si="792"/>
        <v>1</v>
      </c>
      <c r="AG119" s="7">
        <f t="shared" si="793"/>
        <v>1</v>
      </c>
      <c r="AH119" s="7">
        <f t="shared" si="794"/>
        <v>1</v>
      </c>
      <c r="AI119" s="7">
        <f t="shared" si="795"/>
        <v>0</v>
      </c>
      <c r="AJ119" s="7">
        <f t="shared" si="796"/>
        <v>2</v>
      </c>
      <c r="AK119" s="7">
        <f t="shared" si="797"/>
        <v>1</v>
      </c>
      <c r="AL119" s="7">
        <f t="shared" si="798"/>
        <v>0</v>
      </c>
      <c r="AM119" s="7">
        <f t="shared" si="799"/>
        <v>0</v>
      </c>
      <c r="AN119" s="7">
        <f t="shared" si="800"/>
        <v>0</v>
      </c>
      <c r="AO119" s="7">
        <f t="shared" si="801"/>
        <v>0</v>
      </c>
      <c r="AP119" s="7">
        <f t="shared" si="802"/>
        <v>0</v>
      </c>
      <c r="AQ119" s="7">
        <f t="shared" si="803"/>
        <v>0</v>
      </c>
      <c r="AR119" s="7">
        <f t="shared" si="804"/>
        <v>0</v>
      </c>
      <c r="AS119" s="65">
        <f t="shared" si="805"/>
        <v>0</v>
      </c>
      <c r="AT119" s="66">
        <f t="shared" si="806"/>
        <v>0</v>
      </c>
      <c r="AU119" s="66">
        <f t="shared" si="807"/>
        <v>10</v>
      </c>
      <c r="AV119" s="66">
        <f t="shared" si="808"/>
        <v>6</v>
      </c>
      <c r="AW119" s="66">
        <f t="shared" si="809"/>
        <v>2</v>
      </c>
      <c r="AX119" s="67">
        <f t="shared" si="810"/>
        <v>0</v>
      </c>
      <c r="AY119" s="50" t="str">
        <f t="shared" si="811"/>
        <v/>
      </c>
      <c r="AZ119" s="50" t="str">
        <f t="shared" si="812"/>
        <v/>
      </c>
      <c r="BA119" s="50">
        <f t="shared" si="813"/>
        <v>2</v>
      </c>
      <c r="BB119" s="50" t="str">
        <f t="shared" si="814"/>
        <v/>
      </c>
      <c r="BC119" s="50" t="str">
        <f t="shared" si="815"/>
        <v/>
      </c>
      <c r="BD119" s="50">
        <f t="shared" si="816"/>
        <v>1</v>
      </c>
      <c r="BE119" s="50" t="str">
        <f t="shared" si="817"/>
        <v/>
      </c>
      <c r="BF119" s="50" t="str">
        <f t="shared" si="818"/>
        <v/>
      </c>
      <c r="BG119" s="50" t="str">
        <f t="shared" si="819"/>
        <v/>
      </c>
      <c r="BH119" s="50" t="str">
        <f t="shared" si="820"/>
        <v/>
      </c>
      <c r="BI119" s="50">
        <f t="shared" si="821"/>
        <v>1</v>
      </c>
      <c r="BJ119" s="50" t="str">
        <f t="shared" si="822"/>
        <v/>
      </c>
      <c r="BK119" s="50">
        <f t="shared" si="823"/>
        <v>0</v>
      </c>
      <c r="BL119" s="50" t="str">
        <f t="shared" si="824"/>
        <v/>
      </c>
      <c r="BM119" s="50" t="str">
        <f t="shared" si="825"/>
        <v/>
      </c>
      <c r="BN119" s="50" t="str">
        <f t="shared" si="826"/>
        <v/>
      </c>
      <c r="BO119" s="50" t="str">
        <f t="shared" si="827"/>
        <v/>
      </c>
      <c r="BP119" s="51" t="str">
        <f t="shared" si="828"/>
        <v/>
      </c>
      <c r="BQ119" s="50">
        <f t="shared" si="829"/>
        <v>0</v>
      </c>
      <c r="BR119" s="50">
        <f t="shared" si="830"/>
        <v>1</v>
      </c>
      <c r="BS119" s="50" t="str">
        <f t="shared" si="831"/>
        <v/>
      </c>
      <c r="BT119" s="50">
        <f t="shared" si="832"/>
        <v>1</v>
      </c>
      <c r="BU119" s="50" t="str">
        <f t="shared" si="833"/>
        <v/>
      </c>
      <c r="BV119" s="50" t="str">
        <f t="shared" si="834"/>
        <v/>
      </c>
      <c r="BW119" s="50">
        <f t="shared" si="835"/>
        <v>1</v>
      </c>
      <c r="BX119" s="50" t="str">
        <f t="shared" si="836"/>
        <v/>
      </c>
      <c r="BY119" s="50">
        <f t="shared" si="837"/>
        <v>0</v>
      </c>
      <c r="BZ119" s="50">
        <f t="shared" si="838"/>
        <v>2</v>
      </c>
      <c r="CA119" s="50" t="str">
        <f t="shared" si="839"/>
        <v/>
      </c>
      <c r="CB119" s="50">
        <f t="shared" si="840"/>
        <v>0</v>
      </c>
      <c r="CC119" s="50" t="str">
        <f t="shared" si="841"/>
        <v/>
      </c>
      <c r="CD119" s="50" t="str">
        <f t="shared" si="842"/>
        <v/>
      </c>
      <c r="CE119" s="50">
        <f t="shared" si="843"/>
        <v>0</v>
      </c>
      <c r="CF119" s="50">
        <f t="shared" si="844"/>
        <v>0</v>
      </c>
      <c r="CG119" s="50">
        <f t="shared" si="845"/>
        <v>0</v>
      </c>
      <c r="CH119" s="50" t="str">
        <f t="shared" si="846"/>
        <v/>
      </c>
      <c r="CI119" s="61" t="str">
        <f t="shared" si="847"/>
        <v/>
      </c>
      <c r="CJ119" s="50" t="str">
        <f t="shared" si="848"/>
        <v/>
      </c>
      <c r="CK119" s="50" t="str">
        <f t="shared" si="849"/>
        <v/>
      </c>
      <c r="CL119" s="50" t="str">
        <f t="shared" si="850"/>
        <v/>
      </c>
      <c r="CM119" s="50">
        <f t="shared" si="851"/>
        <v>0</v>
      </c>
      <c r="CN119" s="50" t="str">
        <f t="shared" si="852"/>
        <v/>
      </c>
      <c r="CO119" s="50" t="str">
        <f t="shared" si="853"/>
        <v/>
      </c>
      <c r="CP119" s="50">
        <f t="shared" si="854"/>
        <v>1</v>
      </c>
      <c r="CQ119" s="50" t="str">
        <f t="shared" si="855"/>
        <v/>
      </c>
      <c r="CR119" s="50" t="str">
        <f t="shared" si="856"/>
        <v/>
      </c>
      <c r="CS119" s="50" t="str">
        <f t="shared" si="857"/>
        <v/>
      </c>
      <c r="CT119" s="50" t="str">
        <f t="shared" si="858"/>
        <v/>
      </c>
      <c r="CU119" s="50" t="str">
        <f t="shared" si="859"/>
        <v/>
      </c>
      <c r="CV119" s="50">
        <f t="shared" si="860"/>
        <v>0</v>
      </c>
      <c r="CW119" s="50" t="str">
        <f t="shared" si="861"/>
        <v/>
      </c>
      <c r="CX119" s="50" t="str">
        <f t="shared" si="862"/>
        <v/>
      </c>
      <c r="CY119" s="50" t="str">
        <f t="shared" si="863"/>
        <v/>
      </c>
      <c r="CZ119" s="50">
        <f t="shared" si="864"/>
        <v>0</v>
      </c>
      <c r="DA119" s="68">
        <f t="shared" si="865"/>
        <v>4</v>
      </c>
      <c r="DB119" s="69">
        <f t="shared" si="866"/>
        <v>5</v>
      </c>
      <c r="DC119" s="70">
        <f t="shared" si="867"/>
        <v>1</v>
      </c>
      <c r="DD119" s="27"/>
    </row>
    <row r="120" spans="1:108" s="82" customFormat="1" ht="24.95" customHeight="1" thickBot="1">
      <c r="A120" s="71"/>
      <c r="B120" s="72" t="s">
        <v>30</v>
      </c>
      <c r="C120" s="190" t="s">
        <v>52</v>
      </c>
      <c r="D120" s="191"/>
      <c r="E120" s="56">
        <v>6</v>
      </c>
      <c r="F120" s="56">
        <v>5</v>
      </c>
      <c r="G120" s="56">
        <v>3</v>
      </c>
      <c r="H120" s="56">
        <v>5</v>
      </c>
      <c r="I120" s="56">
        <v>5</v>
      </c>
      <c r="J120" s="56">
        <v>4</v>
      </c>
      <c r="K120" s="56">
        <v>6</v>
      </c>
      <c r="L120" s="56">
        <v>5</v>
      </c>
      <c r="M120" s="56">
        <v>6</v>
      </c>
      <c r="N120" s="57">
        <f t="shared" si="784"/>
        <v>45</v>
      </c>
      <c r="O120" s="56">
        <v>4</v>
      </c>
      <c r="P120" s="56">
        <v>3</v>
      </c>
      <c r="Q120" s="56">
        <v>5</v>
      </c>
      <c r="R120" s="56">
        <v>4</v>
      </c>
      <c r="S120" s="56">
        <v>6</v>
      </c>
      <c r="T120" s="56">
        <v>4</v>
      </c>
      <c r="U120" s="56">
        <v>5</v>
      </c>
      <c r="V120" s="56">
        <v>5</v>
      </c>
      <c r="W120" s="56">
        <v>5</v>
      </c>
      <c r="X120" s="73">
        <f t="shared" si="785"/>
        <v>41</v>
      </c>
      <c r="Y120" s="73">
        <f t="shared" si="786"/>
        <v>86</v>
      </c>
      <c r="Z120" s="166"/>
      <c r="AA120" s="7">
        <f t="shared" si="787"/>
        <v>2</v>
      </c>
      <c r="AB120" s="7">
        <f t="shared" si="788"/>
        <v>1</v>
      </c>
      <c r="AC120" s="7">
        <f t="shared" si="789"/>
        <v>0</v>
      </c>
      <c r="AD120" s="7">
        <f t="shared" si="790"/>
        <v>1</v>
      </c>
      <c r="AE120" s="7">
        <f t="shared" si="791"/>
        <v>0</v>
      </c>
      <c r="AF120" s="7">
        <f t="shared" si="792"/>
        <v>1</v>
      </c>
      <c r="AG120" s="7">
        <f t="shared" si="793"/>
        <v>2</v>
      </c>
      <c r="AH120" s="7">
        <f t="shared" si="794"/>
        <v>0</v>
      </c>
      <c r="AI120" s="7">
        <f t="shared" si="795"/>
        <v>2</v>
      </c>
      <c r="AJ120" s="7">
        <f t="shared" si="796"/>
        <v>0</v>
      </c>
      <c r="AK120" s="7">
        <f t="shared" si="797"/>
        <v>0</v>
      </c>
      <c r="AL120" s="7">
        <f t="shared" si="798"/>
        <v>1</v>
      </c>
      <c r="AM120" s="7">
        <f t="shared" si="799"/>
        <v>1</v>
      </c>
      <c r="AN120" s="7">
        <f t="shared" si="800"/>
        <v>1</v>
      </c>
      <c r="AO120" s="7">
        <f t="shared" si="801"/>
        <v>0</v>
      </c>
      <c r="AP120" s="7">
        <f t="shared" si="802"/>
        <v>1</v>
      </c>
      <c r="AQ120" s="7">
        <f t="shared" si="803"/>
        <v>1</v>
      </c>
      <c r="AR120" s="7">
        <f t="shared" si="804"/>
        <v>0</v>
      </c>
      <c r="AS120" s="75">
        <f t="shared" si="805"/>
        <v>0</v>
      </c>
      <c r="AT120" s="76">
        <f t="shared" si="806"/>
        <v>0</v>
      </c>
      <c r="AU120" s="76">
        <f t="shared" si="807"/>
        <v>7</v>
      </c>
      <c r="AV120" s="76">
        <f t="shared" si="808"/>
        <v>8</v>
      </c>
      <c r="AW120" s="76">
        <f t="shared" si="809"/>
        <v>3</v>
      </c>
      <c r="AX120" s="77">
        <f t="shared" si="810"/>
        <v>0</v>
      </c>
      <c r="AY120" s="50" t="str">
        <f t="shared" si="811"/>
        <v/>
      </c>
      <c r="AZ120" s="50" t="str">
        <f t="shared" si="812"/>
        <v/>
      </c>
      <c r="BA120" s="50">
        <f t="shared" si="813"/>
        <v>0</v>
      </c>
      <c r="BB120" s="50" t="str">
        <f t="shared" si="814"/>
        <v/>
      </c>
      <c r="BC120" s="50" t="str">
        <f t="shared" si="815"/>
        <v/>
      </c>
      <c r="BD120" s="50">
        <f t="shared" si="816"/>
        <v>1</v>
      </c>
      <c r="BE120" s="50" t="str">
        <f t="shared" si="817"/>
        <v/>
      </c>
      <c r="BF120" s="50" t="str">
        <f t="shared" si="818"/>
        <v/>
      </c>
      <c r="BG120" s="50" t="str">
        <f t="shared" si="819"/>
        <v/>
      </c>
      <c r="BH120" s="50" t="str">
        <f t="shared" si="820"/>
        <v/>
      </c>
      <c r="BI120" s="50">
        <f t="shared" si="821"/>
        <v>0</v>
      </c>
      <c r="BJ120" s="50" t="str">
        <f t="shared" si="822"/>
        <v/>
      </c>
      <c r="BK120" s="50">
        <f t="shared" si="823"/>
        <v>1</v>
      </c>
      <c r="BL120" s="50" t="str">
        <f t="shared" si="824"/>
        <v/>
      </c>
      <c r="BM120" s="50" t="str">
        <f t="shared" si="825"/>
        <v/>
      </c>
      <c r="BN120" s="50" t="str">
        <f t="shared" si="826"/>
        <v/>
      </c>
      <c r="BO120" s="50" t="str">
        <f t="shared" si="827"/>
        <v/>
      </c>
      <c r="BP120" s="51" t="str">
        <f t="shared" si="828"/>
        <v/>
      </c>
      <c r="BQ120" s="50">
        <f t="shared" si="829"/>
        <v>2</v>
      </c>
      <c r="BR120" s="50">
        <f t="shared" si="830"/>
        <v>1</v>
      </c>
      <c r="BS120" s="50" t="str">
        <f t="shared" si="831"/>
        <v/>
      </c>
      <c r="BT120" s="50">
        <f t="shared" si="832"/>
        <v>1</v>
      </c>
      <c r="BU120" s="50" t="str">
        <f t="shared" si="833"/>
        <v/>
      </c>
      <c r="BV120" s="50" t="str">
        <f t="shared" si="834"/>
        <v/>
      </c>
      <c r="BW120" s="50">
        <f t="shared" si="835"/>
        <v>2</v>
      </c>
      <c r="BX120" s="50" t="str">
        <f t="shared" si="836"/>
        <v/>
      </c>
      <c r="BY120" s="50">
        <f t="shared" si="837"/>
        <v>2</v>
      </c>
      <c r="BZ120" s="50">
        <f t="shared" si="838"/>
        <v>0</v>
      </c>
      <c r="CA120" s="50" t="str">
        <f t="shared" si="839"/>
        <v/>
      </c>
      <c r="CB120" s="50">
        <f t="shared" si="840"/>
        <v>1</v>
      </c>
      <c r="CC120" s="50" t="str">
        <f t="shared" si="841"/>
        <v/>
      </c>
      <c r="CD120" s="50" t="str">
        <f t="shared" si="842"/>
        <v/>
      </c>
      <c r="CE120" s="50">
        <f t="shared" si="843"/>
        <v>0</v>
      </c>
      <c r="CF120" s="50">
        <f t="shared" si="844"/>
        <v>1</v>
      </c>
      <c r="CG120" s="50">
        <f t="shared" si="845"/>
        <v>1</v>
      </c>
      <c r="CH120" s="50" t="str">
        <f t="shared" si="846"/>
        <v/>
      </c>
      <c r="CI120" s="61" t="str">
        <f t="shared" si="847"/>
        <v/>
      </c>
      <c r="CJ120" s="50" t="str">
        <f t="shared" si="848"/>
        <v/>
      </c>
      <c r="CK120" s="50" t="str">
        <f t="shared" si="849"/>
        <v/>
      </c>
      <c r="CL120" s="50" t="str">
        <f t="shared" si="850"/>
        <v/>
      </c>
      <c r="CM120" s="50">
        <f t="shared" si="851"/>
        <v>0</v>
      </c>
      <c r="CN120" s="50" t="str">
        <f t="shared" si="852"/>
        <v/>
      </c>
      <c r="CO120" s="50" t="str">
        <f t="shared" si="853"/>
        <v/>
      </c>
      <c r="CP120" s="50">
        <f t="shared" si="854"/>
        <v>0</v>
      </c>
      <c r="CQ120" s="50" t="str">
        <f t="shared" si="855"/>
        <v/>
      </c>
      <c r="CR120" s="50" t="str">
        <f t="shared" si="856"/>
        <v/>
      </c>
      <c r="CS120" s="50" t="str">
        <f t="shared" si="857"/>
        <v/>
      </c>
      <c r="CT120" s="50" t="str">
        <f t="shared" si="858"/>
        <v/>
      </c>
      <c r="CU120" s="50" t="str">
        <f t="shared" si="859"/>
        <v/>
      </c>
      <c r="CV120" s="50">
        <f t="shared" si="860"/>
        <v>1</v>
      </c>
      <c r="CW120" s="50" t="str">
        <f t="shared" si="861"/>
        <v/>
      </c>
      <c r="CX120" s="50" t="str">
        <f t="shared" si="862"/>
        <v/>
      </c>
      <c r="CY120" s="50" t="str">
        <f t="shared" si="863"/>
        <v/>
      </c>
      <c r="CZ120" s="50">
        <f t="shared" si="864"/>
        <v>0</v>
      </c>
      <c r="DA120" s="78">
        <f t="shared" si="865"/>
        <v>2</v>
      </c>
      <c r="DB120" s="79">
        <f t="shared" si="866"/>
        <v>11</v>
      </c>
      <c r="DC120" s="80">
        <f t="shared" si="867"/>
        <v>1</v>
      </c>
      <c r="DD120" s="81"/>
    </row>
    <row r="121" spans="1:108" ht="12.75" customHeight="1">
      <c r="A121" s="14"/>
      <c r="B121" s="83"/>
      <c r="C121" s="83"/>
      <c r="D121" s="83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5"/>
      <c r="Q121" s="85"/>
      <c r="R121" s="85"/>
      <c r="S121" s="85"/>
      <c r="T121" s="85"/>
      <c r="U121" s="85"/>
      <c r="V121" s="85"/>
      <c r="W121" s="85"/>
      <c r="X121" s="192">
        <f t="shared" ref="X121" si="868">SUM(Y117:Y120)</f>
        <v>339</v>
      </c>
      <c r="Y121" s="193"/>
      <c r="Z121" s="164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198">
        <f t="shared" ref="AS121:AX121" si="869">SUM(AS117:AS120)</f>
        <v>0</v>
      </c>
      <c r="AT121" s="200">
        <f t="shared" si="869"/>
        <v>2</v>
      </c>
      <c r="AU121" s="200">
        <f t="shared" si="869"/>
        <v>32</v>
      </c>
      <c r="AV121" s="200">
        <f t="shared" si="869"/>
        <v>27</v>
      </c>
      <c r="AW121" s="200">
        <f t="shared" si="869"/>
        <v>9</v>
      </c>
      <c r="AX121" s="204">
        <f t="shared" si="869"/>
        <v>2</v>
      </c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1"/>
      <c r="BQ121" s="50"/>
      <c r="BR121" s="50"/>
      <c r="BS121" s="50"/>
      <c r="BT121" s="50"/>
      <c r="BU121" s="50"/>
      <c r="BV121" s="50"/>
      <c r="BW121" s="50"/>
      <c r="BX121" s="50"/>
      <c r="BY121" s="50"/>
      <c r="BZ121" s="50"/>
      <c r="CA121" s="50"/>
      <c r="CB121" s="50"/>
      <c r="CC121" s="50"/>
      <c r="CD121" s="50"/>
      <c r="CE121" s="50"/>
      <c r="CF121" s="50"/>
      <c r="CG121" s="50"/>
      <c r="CH121" s="50"/>
      <c r="CI121" s="61"/>
      <c r="CJ121" s="50"/>
      <c r="CK121" s="50"/>
      <c r="CL121" s="50"/>
      <c r="CM121" s="50"/>
      <c r="CN121" s="50"/>
      <c r="CO121" s="50"/>
      <c r="CP121" s="50"/>
      <c r="CQ121" s="50"/>
      <c r="CR121" s="50"/>
      <c r="CS121" s="50"/>
      <c r="CT121" s="50"/>
      <c r="CU121" s="50"/>
      <c r="CV121" s="50"/>
      <c r="CW121" s="50"/>
      <c r="CX121" s="50"/>
      <c r="CY121" s="50"/>
      <c r="CZ121" s="50"/>
      <c r="DA121" s="206">
        <f t="shared" ref="DA121:DC121" si="870">SUM(DA117:DA120)</f>
        <v>10</v>
      </c>
      <c r="DB121" s="186">
        <f t="shared" si="870"/>
        <v>37</v>
      </c>
      <c r="DC121" s="188">
        <f t="shared" si="870"/>
        <v>4</v>
      </c>
      <c r="DD121" s="27"/>
    </row>
    <row r="122" spans="1:108" ht="12.75" customHeight="1" thickBot="1">
      <c r="A122" s="14"/>
      <c r="B122" s="83"/>
      <c r="C122" s="83"/>
      <c r="D122" s="83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5"/>
      <c r="Q122" s="85"/>
      <c r="R122" s="85"/>
      <c r="S122" s="85"/>
      <c r="T122" s="85"/>
      <c r="U122" s="85"/>
      <c r="V122" s="85"/>
      <c r="W122" s="85"/>
      <c r="X122" s="194"/>
      <c r="Y122" s="195"/>
      <c r="Z122" s="164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199"/>
      <c r="AT122" s="201"/>
      <c r="AU122" s="201"/>
      <c r="AV122" s="201"/>
      <c r="AW122" s="201"/>
      <c r="AX122" s="205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  <c r="BN122" s="50"/>
      <c r="BO122" s="50"/>
      <c r="BP122" s="51"/>
      <c r="BQ122" s="50"/>
      <c r="BR122" s="50"/>
      <c r="BS122" s="50"/>
      <c r="BT122" s="50"/>
      <c r="BU122" s="50"/>
      <c r="BV122" s="50"/>
      <c r="BW122" s="50"/>
      <c r="BX122" s="50"/>
      <c r="BY122" s="50"/>
      <c r="BZ122" s="50"/>
      <c r="CA122" s="50"/>
      <c r="CB122" s="50"/>
      <c r="CC122" s="50"/>
      <c r="CD122" s="50"/>
      <c r="CE122" s="50"/>
      <c r="CF122" s="50"/>
      <c r="CG122" s="50"/>
      <c r="CH122" s="50"/>
      <c r="CI122" s="61"/>
      <c r="CJ122" s="50"/>
      <c r="CK122" s="50"/>
      <c r="CL122" s="50"/>
      <c r="CM122" s="50"/>
      <c r="CN122" s="50"/>
      <c r="CO122" s="50"/>
      <c r="CP122" s="50"/>
      <c r="CQ122" s="50"/>
      <c r="CR122" s="50"/>
      <c r="CS122" s="50"/>
      <c r="CT122" s="50"/>
      <c r="CU122" s="50"/>
      <c r="CV122" s="50"/>
      <c r="CW122" s="50"/>
      <c r="CX122" s="50"/>
      <c r="CY122" s="50"/>
      <c r="CZ122" s="50"/>
      <c r="DA122" s="207"/>
      <c r="DB122" s="187"/>
      <c r="DC122" s="189"/>
      <c r="DD122" s="27"/>
    </row>
    <row r="123" spans="1:108" ht="13.5" customHeight="1" thickBot="1">
      <c r="A123" s="14"/>
      <c r="B123" s="83"/>
      <c r="C123" s="83"/>
      <c r="D123" s="83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5"/>
      <c r="Q123" s="85"/>
      <c r="R123" s="85"/>
      <c r="S123" s="85"/>
      <c r="T123" s="85"/>
      <c r="U123" s="85"/>
      <c r="V123" s="85"/>
      <c r="W123" s="85"/>
      <c r="X123" s="196"/>
      <c r="Y123" s="197"/>
      <c r="Z123" s="164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22"/>
      <c r="AT123" s="23"/>
      <c r="AU123" s="23"/>
      <c r="AV123" s="23"/>
      <c r="AW123" s="23"/>
      <c r="AX123" s="23"/>
      <c r="AY123" s="24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6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4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6"/>
      <c r="DA123" s="23"/>
      <c r="DB123" s="23"/>
      <c r="DC123" s="23"/>
      <c r="DD123" s="27"/>
    </row>
    <row r="124" spans="1:108">
      <c r="A124" s="28"/>
      <c r="B124" s="86"/>
      <c r="C124" s="86"/>
      <c r="D124" s="153" t="str">
        <f>C115</f>
        <v>KOHLER</v>
      </c>
      <c r="E124" s="152">
        <f t="shared" ref="E124:M124" si="871">SUM(E117:E120)</f>
        <v>19</v>
      </c>
      <c r="F124" s="152">
        <f t="shared" si="871"/>
        <v>18</v>
      </c>
      <c r="G124" s="152">
        <f t="shared" si="871"/>
        <v>15</v>
      </c>
      <c r="H124" s="152">
        <f t="shared" si="871"/>
        <v>22</v>
      </c>
      <c r="I124" s="152">
        <f t="shared" si="871"/>
        <v>23</v>
      </c>
      <c r="J124" s="152">
        <f t="shared" si="871"/>
        <v>15</v>
      </c>
      <c r="K124" s="152">
        <f t="shared" si="871"/>
        <v>20</v>
      </c>
      <c r="L124" s="152">
        <f t="shared" si="871"/>
        <v>21</v>
      </c>
      <c r="M124" s="152">
        <f t="shared" si="871"/>
        <v>20</v>
      </c>
      <c r="N124" s="152">
        <f>SUM(N117:N120)</f>
        <v>173</v>
      </c>
      <c r="O124" s="152">
        <f t="shared" ref="O124:Y124" si="872">SUM(O117:O120)</f>
        <v>22</v>
      </c>
      <c r="P124" s="152">
        <f t="shared" si="872"/>
        <v>15</v>
      </c>
      <c r="Q124" s="152">
        <f t="shared" si="872"/>
        <v>19</v>
      </c>
      <c r="R124" s="152">
        <f t="shared" si="872"/>
        <v>13</v>
      </c>
      <c r="S124" s="152">
        <f t="shared" si="872"/>
        <v>20</v>
      </c>
      <c r="T124" s="152">
        <f t="shared" si="872"/>
        <v>19</v>
      </c>
      <c r="U124" s="152">
        <f t="shared" si="872"/>
        <v>20</v>
      </c>
      <c r="V124" s="152">
        <f t="shared" si="872"/>
        <v>18</v>
      </c>
      <c r="W124" s="152">
        <f t="shared" si="872"/>
        <v>20</v>
      </c>
      <c r="X124" s="152">
        <f t="shared" si="872"/>
        <v>166</v>
      </c>
      <c r="Y124" s="152">
        <f t="shared" si="872"/>
        <v>339</v>
      </c>
      <c r="Z124" s="16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22"/>
      <c r="AT124" s="23"/>
      <c r="AU124" s="23"/>
      <c r="AV124" s="23"/>
      <c r="AW124" s="23"/>
      <c r="AX124" s="23"/>
      <c r="AY124" s="24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6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4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6"/>
      <c r="DA124" s="23"/>
      <c r="DB124" s="23"/>
      <c r="DC124" s="23"/>
      <c r="DD124" s="27"/>
    </row>
    <row r="125" spans="1:108">
      <c r="A125" s="14"/>
      <c r="B125" s="35"/>
      <c r="C125" s="36"/>
      <c r="D125" s="37" t="s">
        <v>7</v>
      </c>
      <c r="E125" s="42">
        <f t="shared" ref="E125:T125" si="873">E$4</f>
        <v>4</v>
      </c>
      <c r="F125" s="42">
        <f t="shared" si="873"/>
        <v>4</v>
      </c>
      <c r="G125" s="42">
        <f t="shared" si="873"/>
        <v>3</v>
      </c>
      <c r="H125" s="42">
        <f t="shared" si="873"/>
        <v>4</v>
      </c>
      <c r="I125" s="42">
        <f t="shared" si="873"/>
        <v>5</v>
      </c>
      <c r="J125" s="42">
        <f t="shared" si="873"/>
        <v>3</v>
      </c>
      <c r="K125" s="42">
        <f t="shared" si="873"/>
        <v>4</v>
      </c>
      <c r="L125" s="42">
        <f t="shared" si="873"/>
        <v>5</v>
      </c>
      <c r="M125" s="42">
        <f t="shared" si="873"/>
        <v>4</v>
      </c>
      <c r="N125" s="42">
        <f t="shared" si="873"/>
        <v>36</v>
      </c>
      <c r="O125" s="42">
        <f t="shared" si="873"/>
        <v>4</v>
      </c>
      <c r="P125" s="42">
        <f t="shared" si="873"/>
        <v>3</v>
      </c>
      <c r="Q125" s="42">
        <f t="shared" si="873"/>
        <v>4</v>
      </c>
      <c r="R125" s="42">
        <f t="shared" si="873"/>
        <v>3</v>
      </c>
      <c r="S125" s="42">
        <f t="shared" si="873"/>
        <v>5</v>
      </c>
      <c r="T125" s="42">
        <f t="shared" si="873"/>
        <v>4</v>
      </c>
      <c r="U125" s="42">
        <f t="shared" ref="U125:Y125" si="874">U$4</f>
        <v>4</v>
      </c>
      <c r="V125" s="42">
        <f t="shared" si="874"/>
        <v>4</v>
      </c>
      <c r="W125" s="42">
        <f t="shared" si="874"/>
        <v>5</v>
      </c>
      <c r="X125" s="42">
        <f t="shared" si="874"/>
        <v>36</v>
      </c>
      <c r="Y125" s="42">
        <f t="shared" si="874"/>
        <v>72</v>
      </c>
      <c r="Z125" s="164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22"/>
      <c r="AT125" s="23"/>
      <c r="AU125" s="23"/>
      <c r="AV125" s="23"/>
      <c r="AW125" s="23"/>
      <c r="AX125" s="23"/>
      <c r="AY125" s="24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6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4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6"/>
      <c r="DA125" s="23"/>
      <c r="DB125" s="23"/>
      <c r="DC125" s="23"/>
      <c r="DD125" s="27"/>
    </row>
    <row r="126" spans="1:108" ht="19.5" thickBot="1">
      <c r="A126" s="14"/>
      <c r="B126" s="39" t="s">
        <v>8</v>
      </c>
      <c r="C126" s="40" t="s">
        <v>42</v>
      </c>
      <c r="D126" s="41" t="s">
        <v>9</v>
      </c>
      <c r="E126" s="42">
        <f t="shared" ref="E126:T126" si="875">E$5</f>
        <v>365</v>
      </c>
      <c r="F126" s="42">
        <f t="shared" si="875"/>
        <v>358</v>
      </c>
      <c r="G126" s="42">
        <f t="shared" si="875"/>
        <v>138</v>
      </c>
      <c r="H126" s="42">
        <f t="shared" si="875"/>
        <v>440</v>
      </c>
      <c r="I126" s="42">
        <f t="shared" si="875"/>
        <v>517</v>
      </c>
      <c r="J126" s="42">
        <f t="shared" si="875"/>
        <v>149</v>
      </c>
      <c r="K126" s="42">
        <f t="shared" si="875"/>
        <v>360</v>
      </c>
      <c r="L126" s="42">
        <f t="shared" si="875"/>
        <v>542</v>
      </c>
      <c r="M126" s="42">
        <f t="shared" si="875"/>
        <v>385</v>
      </c>
      <c r="N126" s="42">
        <f t="shared" si="875"/>
        <v>3254</v>
      </c>
      <c r="O126" s="42">
        <f t="shared" si="875"/>
        <v>385</v>
      </c>
      <c r="P126" s="42">
        <f t="shared" si="875"/>
        <v>177</v>
      </c>
      <c r="Q126" s="42">
        <f t="shared" si="875"/>
        <v>380</v>
      </c>
      <c r="R126" s="42">
        <f t="shared" si="875"/>
        <v>152</v>
      </c>
      <c r="S126" s="42">
        <f t="shared" si="875"/>
        <v>520</v>
      </c>
      <c r="T126" s="42">
        <f t="shared" si="875"/>
        <v>459</v>
      </c>
      <c r="U126" s="42">
        <f t="shared" ref="U126:Y126" si="876">U$5</f>
        <v>436</v>
      </c>
      <c r="V126" s="42">
        <f t="shared" si="876"/>
        <v>362</v>
      </c>
      <c r="W126" s="42">
        <f t="shared" si="876"/>
        <v>540</v>
      </c>
      <c r="X126" s="42">
        <f t="shared" si="876"/>
        <v>3411</v>
      </c>
      <c r="Y126" s="42">
        <f t="shared" si="876"/>
        <v>6665</v>
      </c>
      <c r="Z126" s="165">
        <f t="shared" ref="Z126" si="877">X132</f>
        <v>367</v>
      </c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22"/>
      <c r="AT126" s="23"/>
      <c r="AU126" s="23"/>
      <c r="AV126" s="23"/>
      <c r="AW126" s="23"/>
      <c r="AX126" s="23"/>
      <c r="AY126" s="24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6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4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6"/>
      <c r="DA126" s="23"/>
      <c r="DB126" s="23"/>
      <c r="DC126" s="23"/>
      <c r="DD126" s="27"/>
    </row>
    <row r="127" spans="1:108" ht="24.95" customHeight="1" thickBot="1">
      <c r="A127" s="14"/>
      <c r="B127" s="43" t="s">
        <v>14</v>
      </c>
      <c r="C127" s="202" t="s">
        <v>15</v>
      </c>
      <c r="D127" s="203"/>
      <c r="E127" s="43">
        <v>1</v>
      </c>
      <c r="F127" s="43">
        <v>2</v>
      </c>
      <c r="G127" s="43">
        <v>3</v>
      </c>
      <c r="H127" s="43">
        <v>4</v>
      </c>
      <c r="I127" s="43">
        <v>5</v>
      </c>
      <c r="J127" s="43">
        <v>6</v>
      </c>
      <c r="K127" s="43">
        <v>7</v>
      </c>
      <c r="L127" s="43">
        <v>8</v>
      </c>
      <c r="M127" s="43">
        <v>9</v>
      </c>
      <c r="N127" s="44" t="s">
        <v>16</v>
      </c>
      <c r="O127" s="43">
        <v>10</v>
      </c>
      <c r="P127" s="43">
        <v>11</v>
      </c>
      <c r="Q127" s="43">
        <v>12</v>
      </c>
      <c r="R127" s="43">
        <v>13</v>
      </c>
      <c r="S127" s="43">
        <v>14</v>
      </c>
      <c r="T127" s="43">
        <v>15</v>
      </c>
      <c r="U127" s="43">
        <v>16</v>
      </c>
      <c r="V127" s="43">
        <v>17</v>
      </c>
      <c r="W127" s="43">
        <v>18</v>
      </c>
      <c r="X127" s="44" t="s">
        <v>17</v>
      </c>
      <c r="Y127" s="44" t="s">
        <v>18</v>
      </c>
      <c r="Z127" s="164"/>
      <c r="AA127" s="45" t="s">
        <v>4</v>
      </c>
      <c r="AB127" s="45" t="s">
        <v>4</v>
      </c>
      <c r="AC127" s="45" t="s">
        <v>4</v>
      </c>
      <c r="AD127" s="46" t="s">
        <v>4</v>
      </c>
      <c r="AE127" s="46" t="s">
        <v>4</v>
      </c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47" t="s">
        <v>19</v>
      </c>
      <c r="AT127" s="48" t="s">
        <v>20</v>
      </c>
      <c r="AU127" s="48" t="s">
        <v>7</v>
      </c>
      <c r="AV127" s="48" t="s">
        <v>21</v>
      </c>
      <c r="AW127" s="48" t="s">
        <v>22</v>
      </c>
      <c r="AX127" s="49" t="s">
        <v>23</v>
      </c>
      <c r="AY127" s="46" t="s">
        <v>4</v>
      </c>
      <c r="AZ127" s="46" t="s">
        <v>4</v>
      </c>
      <c r="BA127" s="46" t="s">
        <v>4</v>
      </c>
      <c r="BB127" s="46" t="s">
        <v>4</v>
      </c>
      <c r="BC127" s="46" t="s">
        <v>4</v>
      </c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1"/>
      <c r="BQ127" s="46" t="s">
        <v>4</v>
      </c>
      <c r="BR127" s="46" t="s">
        <v>4</v>
      </c>
      <c r="BS127" s="46" t="s">
        <v>4</v>
      </c>
      <c r="BT127" s="46" t="s">
        <v>4</v>
      </c>
      <c r="BU127" s="46" t="s">
        <v>4</v>
      </c>
      <c r="BV127" s="50"/>
      <c r="BW127" s="50"/>
      <c r="BX127" s="50"/>
      <c r="BY127" s="50"/>
      <c r="BZ127" s="50"/>
      <c r="CA127" s="50"/>
      <c r="CB127" s="50"/>
      <c r="CC127" s="50"/>
      <c r="CD127" s="50"/>
      <c r="CE127" s="50"/>
      <c r="CF127" s="50"/>
      <c r="CG127" s="50"/>
      <c r="CH127" s="50"/>
      <c r="CI127" s="52" t="s">
        <v>4</v>
      </c>
      <c r="CJ127" s="46" t="s">
        <v>4</v>
      </c>
      <c r="CK127" s="46" t="s">
        <v>4</v>
      </c>
      <c r="CL127" s="46" t="s">
        <v>4</v>
      </c>
      <c r="CM127" s="46" t="s">
        <v>4</v>
      </c>
      <c r="CN127" s="50"/>
      <c r="CO127" s="50"/>
      <c r="CP127" s="50"/>
      <c r="CQ127" s="50"/>
      <c r="CR127" s="50"/>
      <c r="CS127" s="50"/>
      <c r="CT127" s="50"/>
      <c r="CU127" s="50"/>
      <c r="CV127" s="50"/>
      <c r="CW127" s="50"/>
      <c r="CX127" s="50"/>
      <c r="CY127" s="50"/>
      <c r="CZ127" s="50"/>
      <c r="DA127" s="47" t="s">
        <v>24</v>
      </c>
      <c r="DB127" s="48" t="s">
        <v>25</v>
      </c>
      <c r="DC127" s="49" t="s">
        <v>26</v>
      </c>
      <c r="DD127" s="27"/>
    </row>
    <row r="128" spans="1:108" ht="24.95" customHeight="1">
      <c r="A128" s="14"/>
      <c r="B128" s="53">
        <v>1</v>
      </c>
      <c r="C128" s="190" t="s">
        <v>94</v>
      </c>
      <c r="D128" s="191"/>
      <c r="E128" s="56">
        <v>4</v>
      </c>
      <c r="F128" s="56">
        <v>5</v>
      </c>
      <c r="G128" s="56">
        <v>3</v>
      </c>
      <c r="H128" s="56">
        <v>4</v>
      </c>
      <c r="I128" s="56">
        <v>5</v>
      </c>
      <c r="J128" s="56">
        <v>4</v>
      </c>
      <c r="K128" s="56">
        <v>7</v>
      </c>
      <c r="L128" s="56">
        <v>4</v>
      </c>
      <c r="M128" s="56">
        <v>4</v>
      </c>
      <c r="N128" s="57">
        <f t="shared" ref="N128:N131" si="878">SUM(E128:M128)</f>
        <v>40</v>
      </c>
      <c r="O128" s="56">
        <v>5</v>
      </c>
      <c r="P128" s="56">
        <v>4</v>
      </c>
      <c r="Q128" s="56">
        <v>4</v>
      </c>
      <c r="R128" s="56">
        <v>4</v>
      </c>
      <c r="S128" s="56">
        <v>6</v>
      </c>
      <c r="T128" s="56">
        <v>5</v>
      </c>
      <c r="U128" s="56">
        <v>5</v>
      </c>
      <c r="V128" s="56">
        <v>5</v>
      </c>
      <c r="W128" s="56">
        <v>5</v>
      </c>
      <c r="X128" s="57">
        <f t="shared" ref="X128:X131" si="879">SUM(O128:W128)</f>
        <v>43</v>
      </c>
      <c r="Y128" s="57">
        <f t="shared" ref="Y128:Y131" si="880">N128+X128</f>
        <v>83</v>
      </c>
      <c r="Z128" s="164"/>
      <c r="AA128" s="7">
        <f t="shared" ref="AA128:AA131" si="881">IF(E128="","",E128-E$4)</f>
        <v>0</v>
      </c>
      <c r="AB128" s="7">
        <f t="shared" ref="AB128:AB131" si="882">IF(F128="","",F128-F$4)</f>
        <v>1</v>
      </c>
      <c r="AC128" s="7">
        <f t="shared" ref="AC128:AC131" si="883">IF(G128="","",G128-G$4)</f>
        <v>0</v>
      </c>
      <c r="AD128" s="7">
        <f t="shared" ref="AD128:AD131" si="884">IF(H128="","",H128-H$4)</f>
        <v>0</v>
      </c>
      <c r="AE128" s="7">
        <f t="shared" ref="AE128:AE131" si="885">IF(I128="","",I128-I$4)</f>
        <v>0</v>
      </c>
      <c r="AF128" s="7">
        <f t="shared" ref="AF128:AF131" si="886">IF(J128="","",J128-J$4)</f>
        <v>1</v>
      </c>
      <c r="AG128" s="7">
        <f t="shared" ref="AG128:AG131" si="887">IF(K128="","",K128-K$4)</f>
        <v>3</v>
      </c>
      <c r="AH128" s="7">
        <f t="shared" ref="AH128:AH131" si="888">IF(L128="","",L128-L$4)</f>
        <v>-1</v>
      </c>
      <c r="AI128" s="7">
        <f t="shared" ref="AI128:AI131" si="889">IF(M128="","",M128-M$4)</f>
        <v>0</v>
      </c>
      <c r="AJ128" s="7">
        <f t="shared" ref="AJ128:AJ131" si="890">IF(O128="","",O128-O$4)</f>
        <v>1</v>
      </c>
      <c r="AK128" s="7">
        <f t="shared" ref="AK128:AK131" si="891">IF(P128="","",P128-P$4)</f>
        <v>1</v>
      </c>
      <c r="AL128" s="7">
        <f t="shared" ref="AL128:AL131" si="892">IF(Q128="","",Q128-Q$4)</f>
        <v>0</v>
      </c>
      <c r="AM128" s="7">
        <f t="shared" ref="AM128:AM131" si="893">IF(R128="","",R128-R$4)</f>
        <v>1</v>
      </c>
      <c r="AN128" s="7">
        <f t="shared" ref="AN128:AN131" si="894">IF(S128="","",S128-S$4)</f>
        <v>1</v>
      </c>
      <c r="AO128" s="7">
        <f t="shared" ref="AO128:AO131" si="895">IF(T128="","",T128-T$4)</f>
        <v>1</v>
      </c>
      <c r="AP128" s="7">
        <f t="shared" ref="AP128:AP131" si="896">IF(U128="","",U128-U$4)</f>
        <v>1</v>
      </c>
      <c r="AQ128" s="7">
        <f t="shared" ref="AQ128:AQ131" si="897">IF(V128="","",V128-V$4)</f>
        <v>1</v>
      </c>
      <c r="AR128" s="7">
        <f t="shared" ref="AR128:AR131" si="898">IF(W128="","",W128-W$4)</f>
        <v>0</v>
      </c>
      <c r="AS128" s="58">
        <f t="shared" ref="AS128:AS131" si="899">COUNTIF($AA128:$AR128,"=-2")</f>
        <v>0</v>
      </c>
      <c r="AT128" s="59">
        <f t="shared" ref="AT128:AT131" si="900">COUNTIF($AA128:$AR128,"=-1")</f>
        <v>1</v>
      </c>
      <c r="AU128" s="59">
        <f t="shared" ref="AU128:AU131" si="901">COUNTIF($AA128:$AR128,"=0")</f>
        <v>7</v>
      </c>
      <c r="AV128" s="59">
        <f t="shared" ref="AV128:AV131" si="902">COUNTIF($AA128:$AR128,"=1")</f>
        <v>9</v>
      </c>
      <c r="AW128" s="59">
        <f t="shared" ref="AW128:AW131" si="903">COUNTIF($AA128:$AR128,"=2")</f>
        <v>0</v>
      </c>
      <c r="AX128" s="60">
        <f t="shared" ref="AX128:AX131" si="904">COUNTIF($AA128:$AR128,"&gt;2")</f>
        <v>1</v>
      </c>
      <c r="AY128" s="50" t="str">
        <f t="shared" ref="AY128:AY131" si="905">IF(AA$4=3,AA128,"")</f>
        <v/>
      </c>
      <c r="AZ128" s="50" t="str">
        <f t="shared" ref="AZ128:AZ131" si="906">IF(AB$4=3,AB128,"")</f>
        <v/>
      </c>
      <c r="BA128" s="50">
        <f t="shared" ref="BA128:BA131" si="907">IF(AC$4=3,AC128,"")</f>
        <v>0</v>
      </c>
      <c r="BB128" s="50" t="str">
        <f t="shared" ref="BB128:BB131" si="908">IF(AD$4=3,AD128,"")</f>
        <v/>
      </c>
      <c r="BC128" s="50" t="str">
        <f t="shared" ref="BC128:BC131" si="909">IF(AE$4=3,AE128,"")</f>
        <v/>
      </c>
      <c r="BD128" s="50">
        <f t="shared" ref="BD128:BD131" si="910">IF(AF$4=3,AF128,"")</f>
        <v>1</v>
      </c>
      <c r="BE128" s="50" t="str">
        <f t="shared" ref="BE128:BE131" si="911">IF(AG$4=3,AG128,"")</f>
        <v/>
      </c>
      <c r="BF128" s="50" t="str">
        <f t="shared" ref="BF128:BF131" si="912">IF(AH$4=3,AH128,"")</f>
        <v/>
      </c>
      <c r="BG128" s="50" t="str">
        <f t="shared" ref="BG128:BG131" si="913">IF(AI$4=3,AI128,"")</f>
        <v/>
      </c>
      <c r="BH128" s="50" t="str">
        <f t="shared" ref="BH128:BH131" si="914">IF(AJ$4=3,AJ128,"")</f>
        <v/>
      </c>
      <c r="BI128" s="50">
        <f t="shared" ref="BI128:BI131" si="915">IF(AK$4=3,AK128,"")</f>
        <v>1</v>
      </c>
      <c r="BJ128" s="50" t="str">
        <f t="shared" ref="BJ128:BJ131" si="916">IF(AL$4=3,AL128,"")</f>
        <v/>
      </c>
      <c r="BK128" s="50">
        <f t="shared" ref="BK128:BK131" si="917">IF(AM$4=3,AM128,"")</f>
        <v>1</v>
      </c>
      <c r="BL128" s="50" t="str">
        <f t="shared" ref="BL128:BL131" si="918">IF(AN$4=3,AN128,"")</f>
        <v/>
      </c>
      <c r="BM128" s="50" t="str">
        <f t="shared" ref="BM128:BM131" si="919">IF(AO$4=3,AO128,"")</f>
        <v/>
      </c>
      <c r="BN128" s="50" t="str">
        <f t="shared" ref="BN128:BN131" si="920">IF(AP$4=3,AP128,"")</f>
        <v/>
      </c>
      <c r="BO128" s="50" t="str">
        <f t="shared" ref="BO128:BO131" si="921">IF(AQ$4=3,AQ128,"")</f>
        <v/>
      </c>
      <c r="BP128" s="51" t="str">
        <f t="shared" ref="BP128:BP131" si="922">IF(AR$4=3,AR128,"")</f>
        <v/>
      </c>
      <c r="BQ128" s="50">
        <f t="shared" ref="BQ128:BQ131" si="923">IF(AA$4=4,AA128,"")</f>
        <v>0</v>
      </c>
      <c r="BR128" s="50">
        <f t="shared" ref="BR128:BR131" si="924">IF(AB$4=4,AB128,"")</f>
        <v>1</v>
      </c>
      <c r="BS128" s="50" t="str">
        <f t="shared" ref="BS128:BS131" si="925">IF(AC$4=4,AC128,"")</f>
        <v/>
      </c>
      <c r="BT128" s="50">
        <f t="shared" ref="BT128:BT131" si="926">IF(AD$4=4,AD128,"")</f>
        <v>0</v>
      </c>
      <c r="BU128" s="50" t="str">
        <f t="shared" ref="BU128:BU131" si="927">IF(AE$4=4,AE128,"")</f>
        <v/>
      </c>
      <c r="BV128" s="50" t="str">
        <f t="shared" ref="BV128:BV131" si="928">IF(AF$4=4,AF128,"")</f>
        <v/>
      </c>
      <c r="BW128" s="50">
        <f t="shared" ref="BW128:BW131" si="929">IF(AG$4=4,AG128,"")</f>
        <v>3</v>
      </c>
      <c r="BX128" s="50" t="str">
        <f t="shared" ref="BX128:BX131" si="930">IF(AH$4=4,AH128,"")</f>
        <v/>
      </c>
      <c r="BY128" s="50">
        <f t="shared" ref="BY128:BY131" si="931">IF(AI$4=4,AI128,"")</f>
        <v>0</v>
      </c>
      <c r="BZ128" s="50">
        <f t="shared" ref="BZ128:BZ131" si="932">IF(AJ$4=4,AJ128,"")</f>
        <v>1</v>
      </c>
      <c r="CA128" s="50" t="str">
        <f t="shared" ref="CA128:CA131" si="933">IF(AK$4=4,AK128,"")</f>
        <v/>
      </c>
      <c r="CB128" s="50">
        <f t="shared" ref="CB128:CB131" si="934">IF(AL$4=4,AL128,"")</f>
        <v>0</v>
      </c>
      <c r="CC128" s="50" t="str">
        <f t="shared" ref="CC128:CC131" si="935">IF(AM$4=4,AM128,"")</f>
        <v/>
      </c>
      <c r="CD128" s="50" t="str">
        <f t="shared" ref="CD128:CD131" si="936">IF(AN$4=4,AN128,"")</f>
        <v/>
      </c>
      <c r="CE128" s="50">
        <f t="shared" ref="CE128:CE131" si="937">IF(AO$4=4,AO128,"")</f>
        <v>1</v>
      </c>
      <c r="CF128" s="50">
        <f t="shared" ref="CF128:CF131" si="938">IF(AP$4=4,AP128,"")</f>
        <v>1</v>
      </c>
      <c r="CG128" s="50">
        <f t="shared" ref="CG128:CG131" si="939">IF(AQ$4=4,AQ128,"")</f>
        <v>1</v>
      </c>
      <c r="CH128" s="50" t="str">
        <f t="shared" ref="CH128:CH131" si="940">IF(AR$4=4,AR128,"")</f>
        <v/>
      </c>
      <c r="CI128" s="61" t="str">
        <f t="shared" ref="CI128:CI131" si="941">IF(AA$4=5,AA128,"")</f>
        <v/>
      </c>
      <c r="CJ128" s="50" t="str">
        <f t="shared" ref="CJ128:CJ131" si="942">IF(AB$4=5,AB128,"")</f>
        <v/>
      </c>
      <c r="CK128" s="50" t="str">
        <f t="shared" ref="CK128:CK131" si="943">IF(AC$4=5,AC128,"")</f>
        <v/>
      </c>
      <c r="CL128" s="50" t="str">
        <f t="shared" ref="CL128:CL131" si="944">IF(AD$4=5,AD128,"")</f>
        <v/>
      </c>
      <c r="CM128" s="50">
        <f t="shared" ref="CM128:CM131" si="945">IF(AE$4=5,AE128,"")</f>
        <v>0</v>
      </c>
      <c r="CN128" s="50" t="str">
        <f t="shared" ref="CN128:CN131" si="946">IF(AF$4=5,AF128,"")</f>
        <v/>
      </c>
      <c r="CO128" s="50" t="str">
        <f t="shared" ref="CO128:CO131" si="947">IF(AG$4=5,AG128,"")</f>
        <v/>
      </c>
      <c r="CP128" s="50">
        <f t="shared" ref="CP128:CP131" si="948">IF(AH$4=5,AH128,"")</f>
        <v>-1</v>
      </c>
      <c r="CQ128" s="50" t="str">
        <f t="shared" ref="CQ128:CQ131" si="949">IF(AI$4=5,AI128,"")</f>
        <v/>
      </c>
      <c r="CR128" s="50" t="str">
        <f t="shared" ref="CR128:CR131" si="950">IF(AJ$4=5,AJ128,"")</f>
        <v/>
      </c>
      <c r="CS128" s="50" t="str">
        <f t="shared" ref="CS128:CS131" si="951">IF(AK$4=5,AK128,"")</f>
        <v/>
      </c>
      <c r="CT128" s="50" t="str">
        <f t="shared" ref="CT128:CT131" si="952">IF(AL$4=5,AL128,"")</f>
        <v/>
      </c>
      <c r="CU128" s="50" t="str">
        <f t="shared" ref="CU128:CU131" si="953">IF(AM$4=5,AM128,"")</f>
        <v/>
      </c>
      <c r="CV128" s="50">
        <f t="shared" ref="CV128:CV131" si="954">IF(AN$4=5,AN128,"")</f>
        <v>1</v>
      </c>
      <c r="CW128" s="50" t="str">
        <f t="shared" ref="CW128:CW131" si="955">IF(AO$4=5,AO128,"")</f>
        <v/>
      </c>
      <c r="CX128" s="50" t="str">
        <f t="shared" ref="CX128:CX131" si="956">IF(AP$4=5,AP128,"")</f>
        <v/>
      </c>
      <c r="CY128" s="50" t="str">
        <f t="shared" ref="CY128:CY131" si="957">IF(AQ$4=5,AQ128,"")</f>
        <v/>
      </c>
      <c r="CZ128" s="50">
        <f t="shared" ref="CZ128:CZ131" si="958">IF(AR$4=5,AR128,"")</f>
        <v>0</v>
      </c>
      <c r="DA128" s="62">
        <f t="shared" ref="DA128:DA131" si="959">SUM(AY128:BP128)</f>
        <v>3</v>
      </c>
      <c r="DB128" s="63">
        <f t="shared" ref="DB128:DB131" si="960">SUM(BQ128:CH128)</f>
        <v>8</v>
      </c>
      <c r="DC128" s="64">
        <f t="shared" ref="DC128:DC131" si="961">SUM(CI128:CZ128)</f>
        <v>0</v>
      </c>
      <c r="DD128" s="27"/>
    </row>
    <row r="129" spans="1:108" ht="24.95" customHeight="1">
      <c r="A129" s="14"/>
      <c r="B129" s="53">
        <v>2</v>
      </c>
      <c r="C129" s="190" t="s">
        <v>95</v>
      </c>
      <c r="D129" s="191"/>
      <c r="E129" s="56">
        <v>5</v>
      </c>
      <c r="F129" s="56">
        <v>6</v>
      </c>
      <c r="G129" s="56">
        <v>4</v>
      </c>
      <c r="H129" s="56">
        <v>8</v>
      </c>
      <c r="I129" s="56">
        <v>6</v>
      </c>
      <c r="J129" s="56">
        <v>3</v>
      </c>
      <c r="K129" s="56">
        <v>6</v>
      </c>
      <c r="L129" s="56">
        <v>7</v>
      </c>
      <c r="M129" s="56">
        <v>8</v>
      </c>
      <c r="N129" s="57">
        <f t="shared" si="878"/>
        <v>53</v>
      </c>
      <c r="O129" s="56">
        <v>4</v>
      </c>
      <c r="P129" s="56">
        <v>4</v>
      </c>
      <c r="Q129" s="56">
        <v>5</v>
      </c>
      <c r="R129" s="56">
        <v>3</v>
      </c>
      <c r="S129" s="56">
        <v>6</v>
      </c>
      <c r="T129" s="56">
        <v>6</v>
      </c>
      <c r="U129" s="56">
        <v>6</v>
      </c>
      <c r="V129" s="56">
        <v>5</v>
      </c>
      <c r="W129" s="56">
        <v>6</v>
      </c>
      <c r="X129" s="57">
        <f t="shared" si="879"/>
        <v>45</v>
      </c>
      <c r="Y129" s="57">
        <f t="shared" si="880"/>
        <v>98</v>
      </c>
      <c r="Z129" s="164"/>
      <c r="AA129" s="7">
        <f t="shared" si="881"/>
        <v>1</v>
      </c>
      <c r="AB129" s="7">
        <f t="shared" si="882"/>
        <v>2</v>
      </c>
      <c r="AC129" s="7">
        <f t="shared" si="883"/>
        <v>1</v>
      </c>
      <c r="AD129" s="7">
        <f t="shared" si="884"/>
        <v>4</v>
      </c>
      <c r="AE129" s="7">
        <f t="shared" si="885"/>
        <v>1</v>
      </c>
      <c r="AF129" s="7">
        <f t="shared" si="886"/>
        <v>0</v>
      </c>
      <c r="AG129" s="7">
        <f t="shared" si="887"/>
        <v>2</v>
      </c>
      <c r="AH129" s="7">
        <f t="shared" si="888"/>
        <v>2</v>
      </c>
      <c r="AI129" s="7">
        <f t="shared" si="889"/>
        <v>4</v>
      </c>
      <c r="AJ129" s="7">
        <f t="shared" si="890"/>
        <v>0</v>
      </c>
      <c r="AK129" s="7">
        <f t="shared" si="891"/>
        <v>1</v>
      </c>
      <c r="AL129" s="7">
        <f t="shared" si="892"/>
        <v>1</v>
      </c>
      <c r="AM129" s="7">
        <f t="shared" si="893"/>
        <v>0</v>
      </c>
      <c r="AN129" s="7">
        <f t="shared" si="894"/>
        <v>1</v>
      </c>
      <c r="AO129" s="7">
        <f t="shared" si="895"/>
        <v>2</v>
      </c>
      <c r="AP129" s="7">
        <f t="shared" si="896"/>
        <v>2</v>
      </c>
      <c r="AQ129" s="7">
        <f t="shared" si="897"/>
        <v>1</v>
      </c>
      <c r="AR129" s="7">
        <f t="shared" si="898"/>
        <v>1</v>
      </c>
      <c r="AS129" s="65">
        <f t="shared" si="899"/>
        <v>0</v>
      </c>
      <c r="AT129" s="66">
        <f t="shared" si="900"/>
        <v>0</v>
      </c>
      <c r="AU129" s="66">
        <f t="shared" si="901"/>
        <v>3</v>
      </c>
      <c r="AV129" s="66">
        <f t="shared" si="902"/>
        <v>8</v>
      </c>
      <c r="AW129" s="66">
        <f t="shared" si="903"/>
        <v>5</v>
      </c>
      <c r="AX129" s="67">
        <f t="shared" si="904"/>
        <v>2</v>
      </c>
      <c r="AY129" s="50" t="str">
        <f t="shared" si="905"/>
        <v/>
      </c>
      <c r="AZ129" s="50" t="str">
        <f t="shared" si="906"/>
        <v/>
      </c>
      <c r="BA129" s="50">
        <f t="shared" si="907"/>
        <v>1</v>
      </c>
      <c r="BB129" s="50" t="str">
        <f t="shared" si="908"/>
        <v/>
      </c>
      <c r="BC129" s="50" t="str">
        <f t="shared" si="909"/>
        <v/>
      </c>
      <c r="BD129" s="50">
        <f t="shared" si="910"/>
        <v>0</v>
      </c>
      <c r="BE129" s="50" t="str">
        <f t="shared" si="911"/>
        <v/>
      </c>
      <c r="BF129" s="50" t="str">
        <f t="shared" si="912"/>
        <v/>
      </c>
      <c r="BG129" s="50" t="str">
        <f t="shared" si="913"/>
        <v/>
      </c>
      <c r="BH129" s="50" t="str">
        <f t="shared" si="914"/>
        <v/>
      </c>
      <c r="BI129" s="50">
        <f t="shared" si="915"/>
        <v>1</v>
      </c>
      <c r="BJ129" s="50" t="str">
        <f t="shared" si="916"/>
        <v/>
      </c>
      <c r="BK129" s="50">
        <f t="shared" si="917"/>
        <v>0</v>
      </c>
      <c r="BL129" s="50" t="str">
        <f t="shared" si="918"/>
        <v/>
      </c>
      <c r="BM129" s="50" t="str">
        <f t="shared" si="919"/>
        <v/>
      </c>
      <c r="BN129" s="50" t="str">
        <f t="shared" si="920"/>
        <v/>
      </c>
      <c r="BO129" s="50" t="str">
        <f t="shared" si="921"/>
        <v/>
      </c>
      <c r="BP129" s="51" t="str">
        <f t="shared" si="922"/>
        <v/>
      </c>
      <c r="BQ129" s="50">
        <f t="shared" si="923"/>
        <v>1</v>
      </c>
      <c r="BR129" s="50">
        <f t="shared" si="924"/>
        <v>2</v>
      </c>
      <c r="BS129" s="50" t="str">
        <f t="shared" si="925"/>
        <v/>
      </c>
      <c r="BT129" s="50">
        <f t="shared" si="926"/>
        <v>4</v>
      </c>
      <c r="BU129" s="50" t="str">
        <f t="shared" si="927"/>
        <v/>
      </c>
      <c r="BV129" s="50" t="str">
        <f t="shared" si="928"/>
        <v/>
      </c>
      <c r="BW129" s="50">
        <f t="shared" si="929"/>
        <v>2</v>
      </c>
      <c r="BX129" s="50" t="str">
        <f t="shared" si="930"/>
        <v/>
      </c>
      <c r="BY129" s="50">
        <f t="shared" si="931"/>
        <v>4</v>
      </c>
      <c r="BZ129" s="50">
        <f t="shared" si="932"/>
        <v>0</v>
      </c>
      <c r="CA129" s="50" t="str">
        <f t="shared" si="933"/>
        <v/>
      </c>
      <c r="CB129" s="50">
        <f t="shared" si="934"/>
        <v>1</v>
      </c>
      <c r="CC129" s="50" t="str">
        <f t="shared" si="935"/>
        <v/>
      </c>
      <c r="CD129" s="50" t="str">
        <f t="shared" si="936"/>
        <v/>
      </c>
      <c r="CE129" s="50">
        <f t="shared" si="937"/>
        <v>2</v>
      </c>
      <c r="CF129" s="50">
        <f t="shared" si="938"/>
        <v>2</v>
      </c>
      <c r="CG129" s="50">
        <f t="shared" si="939"/>
        <v>1</v>
      </c>
      <c r="CH129" s="50" t="str">
        <f t="shared" si="940"/>
        <v/>
      </c>
      <c r="CI129" s="61" t="str">
        <f t="shared" si="941"/>
        <v/>
      </c>
      <c r="CJ129" s="50" t="str">
        <f t="shared" si="942"/>
        <v/>
      </c>
      <c r="CK129" s="50" t="str">
        <f t="shared" si="943"/>
        <v/>
      </c>
      <c r="CL129" s="50" t="str">
        <f t="shared" si="944"/>
        <v/>
      </c>
      <c r="CM129" s="50">
        <f t="shared" si="945"/>
        <v>1</v>
      </c>
      <c r="CN129" s="50" t="str">
        <f t="shared" si="946"/>
        <v/>
      </c>
      <c r="CO129" s="50" t="str">
        <f t="shared" si="947"/>
        <v/>
      </c>
      <c r="CP129" s="50">
        <f t="shared" si="948"/>
        <v>2</v>
      </c>
      <c r="CQ129" s="50" t="str">
        <f t="shared" si="949"/>
        <v/>
      </c>
      <c r="CR129" s="50" t="str">
        <f t="shared" si="950"/>
        <v/>
      </c>
      <c r="CS129" s="50" t="str">
        <f t="shared" si="951"/>
        <v/>
      </c>
      <c r="CT129" s="50" t="str">
        <f t="shared" si="952"/>
        <v/>
      </c>
      <c r="CU129" s="50" t="str">
        <f t="shared" si="953"/>
        <v/>
      </c>
      <c r="CV129" s="50">
        <f t="shared" si="954"/>
        <v>1</v>
      </c>
      <c r="CW129" s="50" t="str">
        <f t="shared" si="955"/>
        <v/>
      </c>
      <c r="CX129" s="50" t="str">
        <f t="shared" si="956"/>
        <v/>
      </c>
      <c r="CY129" s="50" t="str">
        <f t="shared" si="957"/>
        <v/>
      </c>
      <c r="CZ129" s="50">
        <f t="shared" si="958"/>
        <v>1</v>
      </c>
      <c r="DA129" s="68">
        <f t="shared" si="959"/>
        <v>2</v>
      </c>
      <c r="DB129" s="69">
        <f t="shared" si="960"/>
        <v>19</v>
      </c>
      <c r="DC129" s="70">
        <f t="shared" si="961"/>
        <v>5</v>
      </c>
      <c r="DD129" s="27"/>
    </row>
    <row r="130" spans="1:108" ht="24.95" customHeight="1">
      <c r="A130" s="14"/>
      <c r="B130" s="53" t="s">
        <v>29</v>
      </c>
      <c r="C130" s="190" t="s">
        <v>96</v>
      </c>
      <c r="D130" s="191"/>
      <c r="E130" s="56">
        <v>5</v>
      </c>
      <c r="F130" s="56">
        <v>5</v>
      </c>
      <c r="G130" s="56">
        <v>3</v>
      </c>
      <c r="H130" s="56">
        <v>5</v>
      </c>
      <c r="I130" s="56">
        <v>7</v>
      </c>
      <c r="J130" s="56">
        <v>3</v>
      </c>
      <c r="K130" s="56">
        <v>4</v>
      </c>
      <c r="L130" s="56">
        <v>6</v>
      </c>
      <c r="M130" s="56">
        <v>5</v>
      </c>
      <c r="N130" s="57">
        <f t="shared" si="878"/>
        <v>43</v>
      </c>
      <c r="O130" s="56">
        <v>4</v>
      </c>
      <c r="P130" s="56">
        <v>5</v>
      </c>
      <c r="Q130" s="56">
        <v>4</v>
      </c>
      <c r="R130" s="56">
        <v>5</v>
      </c>
      <c r="S130" s="56">
        <v>6</v>
      </c>
      <c r="T130" s="56">
        <v>6</v>
      </c>
      <c r="U130" s="56">
        <v>4</v>
      </c>
      <c r="V130" s="56">
        <v>5</v>
      </c>
      <c r="W130" s="56">
        <v>7</v>
      </c>
      <c r="X130" s="57">
        <f t="shared" si="879"/>
        <v>46</v>
      </c>
      <c r="Y130" s="57">
        <f t="shared" si="880"/>
        <v>89</v>
      </c>
      <c r="Z130" s="164"/>
      <c r="AA130" s="7">
        <f t="shared" si="881"/>
        <v>1</v>
      </c>
      <c r="AB130" s="7">
        <f t="shared" si="882"/>
        <v>1</v>
      </c>
      <c r="AC130" s="7">
        <f t="shared" si="883"/>
        <v>0</v>
      </c>
      <c r="AD130" s="7">
        <f t="shared" si="884"/>
        <v>1</v>
      </c>
      <c r="AE130" s="7">
        <f t="shared" si="885"/>
        <v>2</v>
      </c>
      <c r="AF130" s="7">
        <f t="shared" si="886"/>
        <v>0</v>
      </c>
      <c r="AG130" s="7">
        <f t="shared" si="887"/>
        <v>0</v>
      </c>
      <c r="AH130" s="7">
        <f t="shared" si="888"/>
        <v>1</v>
      </c>
      <c r="AI130" s="7">
        <f t="shared" si="889"/>
        <v>1</v>
      </c>
      <c r="AJ130" s="7">
        <f t="shared" si="890"/>
        <v>0</v>
      </c>
      <c r="AK130" s="7">
        <f t="shared" si="891"/>
        <v>2</v>
      </c>
      <c r="AL130" s="7">
        <f t="shared" si="892"/>
        <v>0</v>
      </c>
      <c r="AM130" s="7">
        <f t="shared" si="893"/>
        <v>2</v>
      </c>
      <c r="AN130" s="7">
        <f t="shared" si="894"/>
        <v>1</v>
      </c>
      <c r="AO130" s="7">
        <f t="shared" si="895"/>
        <v>2</v>
      </c>
      <c r="AP130" s="7">
        <f t="shared" si="896"/>
        <v>0</v>
      </c>
      <c r="AQ130" s="7">
        <f t="shared" si="897"/>
        <v>1</v>
      </c>
      <c r="AR130" s="7">
        <f t="shared" si="898"/>
        <v>2</v>
      </c>
      <c r="AS130" s="65">
        <f t="shared" si="899"/>
        <v>0</v>
      </c>
      <c r="AT130" s="66">
        <f t="shared" si="900"/>
        <v>0</v>
      </c>
      <c r="AU130" s="66">
        <f t="shared" si="901"/>
        <v>6</v>
      </c>
      <c r="AV130" s="66">
        <f t="shared" si="902"/>
        <v>7</v>
      </c>
      <c r="AW130" s="66">
        <f t="shared" si="903"/>
        <v>5</v>
      </c>
      <c r="AX130" s="67">
        <f t="shared" si="904"/>
        <v>0</v>
      </c>
      <c r="AY130" s="50" t="str">
        <f t="shared" si="905"/>
        <v/>
      </c>
      <c r="AZ130" s="50" t="str">
        <f t="shared" si="906"/>
        <v/>
      </c>
      <c r="BA130" s="50">
        <f t="shared" si="907"/>
        <v>0</v>
      </c>
      <c r="BB130" s="50" t="str">
        <f t="shared" si="908"/>
        <v/>
      </c>
      <c r="BC130" s="50" t="str">
        <f t="shared" si="909"/>
        <v/>
      </c>
      <c r="BD130" s="50">
        <f t="shared" si="910"/>
        <v>0</v>
      </c>
      <c r="BE130" s="50" t="str">
        <f t="shared" si="911"/>
        <v/>
      </c>
      <c r="BF130" s="50" t="str">
        <f t="shared" si="912"/>
        <v/>
      </c>
      <c r="BG130" s="50" t="str">
        <f t="shared" si="913"/>
        <v/>
      </c>
      <c r="BH130" s="50" t="str">
        <f t="shared" si="914"/>
        <v/>
      </c>
      <c r="BI130" s="50">
        <f t="shared" si="915"/>
        <v>2</v>
      </c>
      <c r="BJ130" s="50" t="str">
        <f t="shared" si="916"/>
        <v/>
      </c>
      <c r="BK130" s="50">
        <f t="shared" si="917"/>
        <v>2</v>
      </c>
      <c r="BL130" s="50" t="str">
        <f t="shared" si="918"/>
        <v/>
      </c>
      <c r="BM130" s="50" t="str">
        <f t="shared" si="919"/>
        <v/>
      </c>
      <c r="BN130" s="50" t="str">
        <f t="shared" si="920"/>
        <v/>
      </c>
      <c r="BO130" s="50" t="str">
        <f t="shared" si="921"/>
        <v/>
      </c>
      <c r="BP130" s="51" t="str">
        <f t="shared" si="922"/>
        <v/>
      </c>
      <c r="BQ130" s="50">
        <f t="shared" si="923"/>
        <v>1</v>
      </c>
      <c r="BR130" s="50">
        <f t="shared" si="924"/>
        <v>1</v>
      </c>
      <c r="BS130" s="50" t="str">
        <f t="shared" si="925"/>
        <v/>
      </c>
      <c r="BT130" s="50">
        <f t="shared" si="926"/>
        <v>1</v>
      </c>
      <c r="BU130" s="50" t="str">
        <f t="shared" si="927"/>
        <v/>
      </c>
      <c r="BV130" s="50" t="str">
        <f t="shared" si="928"/>
        <v/>
      </c>
      <c r="BW130" s="50">
        <f t="shared" si="929"/>
        <v>0</v>
      </c>
      <c r="BX130" s="50" t="str">
        <f t="shared" si="930"/>
        <v/>
      </c>
      <c r="BY130" s="50">
        <f t="shared" si="931"/>
        <v>1</v>
      </c>
      <c r="BZ130" s="50">
        <f t="shared" si="932"/>
        <v>0</v>
      </c>
      <c r="CA130" s="50" t="str">
        <f t="shared" si="933"/>
        <v/>
      </c>
      <c r="CB130" s="50">
        <f t="shared" si="934"/>
        <v>0</v>
      </c>
      <c r="CC130" s="50" t="str">
        <f t="shared" si="935"/>
        <v/>
      </c>
      <c r="CD130" s="50" t="str">
        <f t="shared" si="936"/>
        <v/>
      </c>
      <c r="CE130" s="50">
        <f t="shared" si="937"/>
        <v>2</v>
      </c>
      <c r="CF130" s="50">
        <f t="shared" si="938"/>
        <v>0</v>
      </c>
      <c r="CG130" s="50">
        <f t="shared" si="939"/>
        <v>1</v>
      </c>
      <c r="CH130" s="50" t="str">
        <f t="shared" si="940"/>
        <v/>
      </c>
      <c r="CI130" s="61" t="str">
        <f t="shared" si="941"/>
        <v/>
      </c>
      <c r="CJ130" s="50" t="str">
        <f t="shared" si="942"/>
        <v/>
      </c>
      <c r="CK130" s="50" t="str">
        <f t="shared" si="943"/>
        <v/>
      </c>
      <c r="CL130" s="50" t="str">
        <f t="shared" si="944"/>
        <v/>
      </c>
      <c r="CM130" s="50">
        <f t="shared" si="945"/>
        <v>2</v>
      </c>
      <c r="CN130" s="50" t="str">
        <f t="shared" si="946"/>
        <v/>
      </c>
      <c r="CO130" s="50" t="str">
        <f t="shared" si="947"/>
        <v/>
      </c>
      <c r="CP130" s="50">
        <f t="shared" si="948"/>
        <v>1</v>
      </c>
      <c r="CQ130" s="50" t="str">
        <f t="shared" si="949"/>
        <v/>
      </c>
      <c r="CR130" s="50" t="str">
        <f t="shared" si="950"/>
        <v/>
      </c>
      <c r="CS130" s="50" t="str">
        <f t="shared" si="951"/>
        <v/>
      </c>
      <c r="CT130" s="50" t="str">
        <f t="shared" si="952"/>
        <v/>
      </c>
      <c r="CU130" s="50" t="str">
        <f t="shared" si="953"/>
        <v/>
      </c>
      <c r="CV130" s="50">
        <f t="shared" si="954"/>
        <v>1</v>
      </c>
      <c r="CW130" s="50" t="str">
        <f t="shared" si="955"/>
        <v/>
      </c>
      <c r="CX130" s="50" t="str">
        <f t="shared" si="956"/>
        <v/>
      </c>
      <c r="CY130" s="50" t="str">
        <f t="shared" si="957"/>
        <v/>
      </c>
      <c r="CZ130" s="50">
        <f t="shared" si="958"/>
        <v>2</v>
      </c>
      <c r="DA130" s="68">
        <f t="shared" si="959"/>
        <v>4</v>
      </c>
      <c r="DB130" s="69">
        <f t="shared" si="960"/>
        <v>7</v>
      </c>
      <c r="DC130" s="70">
        <f t="shared" si="961"/>
        <v>6</v>
      </c>
      <c r="DD130" s="27"/>
    </row>
    <row r="131" spans="1:108" s="82" customFormat="1" ht="24.95" customHeight="1" thickBot="1">
      <c r="A131" s="71"/>
      <c r="B131" s="72" t="s">
        <v>30</v>
      </c>
      <c r="C131" s="190" t="s">
        <v>97</v>
      </c>
      <c r="D131" s="191"/>
      <c r="E131" s="56">
        <v>5</v>
      </c>
      <c r="F131" s="56">
        <v>5</v>
      </c>
      <c r="G131" s="56">
        <v>7</v>
      </c>
      <c r="H131" s="56">
        <v>5</v>
      </c>
      <c r="I131" s="56">
        <v>6</v>
      </c>
      <c r="J131" s="56">
        <v>4</v>
      </c>
      <c r="K131" s="56">
        <v>5</v>
      </c>
      <c r="L131" s="56">
        <v>5</v>
      </c>
      <c r="M131" s="56">
        <v>6</v>
      </c>
      <c r="N131" s="57">
        <f t="shared" si="878"/>
        <v>48</v>
      </c>
      <c r="O131" s="56">
        <v>5</v>
      </c>
      <c r="P131" s="56">
        <v>4</v>
      </c>
      <c r="Q131" s="56">
        <v>5</v>
      </c>
      <c r="R131" s="56">
        <v>3</v>
      </c>
      <c r="S131" s="56">
        <v>6</v>
      </c>
      <c r="T131" s="56">
        <v>7</v>
      </c>
      <c r="U131" s="56">
        <v>5</v>
      </c>
      <c r="V131" s="56">
        <v>6</v>
      </c>
      <c r="W131" s="56">
        <v>8</v>
      </c>
      <c r="X131" s="73">
        <f t="shared" si="879"/>
        <v>49</v>
      </c>
      <c r="Y131" s="73">
        <f t="shared" si="880"/>
        <v>97</v>
      </c>
      <c r="Z131" s="166"/>
      <c r="AA131" s="7">
        <f t="shared" si="881"/>
        <v>1</v>
      </c>
      <c r="AB131" s="7">
        <f t="shared" si="882"/>
        <v>1</v>
      </c>
      <c r="AC131" s="7">
        <f t="shared" si="883"/>
        <v>4</v>
      </c>
      <c r="AD131" s="7">
        <f t="shared" si="884"/>
        <v>1</v>
      </c>
      <c r="AE131" s="7">
        <f t="shared" si="885"/>
        <v>1</v>
      </c>
      <c r="AF131" s="7">
        <f t="shared" si="886"/>
        <v>1</v>
      </c>
      <c r="AG131" s="7">
        <f t="shared" si="887"/>
        <v>1</v>
      </c>
      <c r="AH131" s="7">
        <f t="shared" si="888"/>
        <v>0</v>
      </c>
      <c r="AI131" s="7">
        <f t="shared" si="889"/>
        <v>2</v>
      </c>
      <c r="AJ131" s="7">
        <f t="shared" si="890"/>
        <v>1</v>
      </c>
      <c r="AK131" s="7">
        <f t="shared" si="891"/>
        <v>1</v>
      </c>
      <c r="AL131" s="7">
        <f t="shared" si="892"/>
        <v>1</v>
      </c>
      <c r="AM131" s="7">
        <f t="shared" si="893"/>
        <v>0</v>
      </c>
      <c r="AN131" s="7">
        <f t="shared" si="894"/>
        <v>1</v>
      </c>
      <c r="AO131" s="7">
        <f t="shared" si="895"/>
        <v>3</v>
      </c>
      <c r="AP131" s="7">
        <f t="shared" si="896"/>
        <v>1</v>
      </c>
      <c r="AQ131" s="7">
        <f t="shared" si="897"/>
        <v>2</v>
      </c>
      <c r="AR131" s="7">
        <f t="shared" si="898"/>
        <v>3</v>
      </c>
      <c r="AS131" s="75">
        <f t="shared" si="899"/>
        <v>0</v>
      </c>
      <c r="AT131" s="76">
        <f t="shared" si="900"/>
        <v>0</v>
      </c>
      <c r="AU131" s="76">
        <f t="shared" si="901"/>
        <v>2</v>
      </c>
      <c r="AV131" s="76">
        <f t="shared" si="902"/>
        <v>11</v>
      </c>
      <c r="AW131" s="76">
        <f t="shared" si="903"/>
        <v>2</v>
      </c>
      <c r="AX131" s="77">
        <f t="shared" si="904"/>
        <v>3</v>
      </c>
      <c r="AY131" s="50" t="str">
        <f t="shared" si="905"/>
        <v/>
      </c>
      <c r="AZ131" s="50" t="str">
        <f t="shared" si="906"/>
        <v/>
      </c>
      <c r="BA131" s="50">
        <f t="shared" si="907"/>
        <v>4</v>
      </c>
      <c r="BB131" s="50" t="str">
        <f t="shared" si="908"/>
        <v/>
      </c>
      <c r="BC131" s="50" t="str">
        <f t="shared" si="909"/>
        <v/>
      </c>
      <c r="BD131" s="50">
        <f t="shared" si="910"/>
        <v>1</v>
      </c>
      <c r="BE131" s="50" t="str">
        <f t="shared" si="911"/>
        <v/>
      </c>
      <c r="BF131" s="50" t="str">
        <f t="shared" si="912"/>
        <v/>
      </c>
      <c r="BG131" s="50" t="str">
        <f t="shared" si="913"/>
        <v/>
      </c>
      <c r="BH131" s="50" t="str">
        <f t="shared" si="914"/>
        <v/>
      </c>
      <c r="BI131" s="50">
        <f t="shared" si="915"/>
        <v>1</v>
      </c>
      <c r="BJ131" s="50" t="str">
        <f t="shared" si="916"/>
        <v/>
      </c>
      <c r="BK131" s="50">
        <f t="shared" si="917"/>
        <v>0</v>
      </c>
      <c r="BL131" s="50" t="str">
        <f t="shared" si="918"/>
        <v/>
      </c>
      <c r="BM131" s="50" t="str">
        <f t="shared" si="919"/>
        <v/>
      </c>
      <c r="BN131" s="50" t="str">
        <f t="shared" si="920"/>
        <v/>
      </c>
      <c r="BO131" s="50" t="str">
        <f t="shared" si="921"/>
        <v/>
      </c>
      <c r="BP131" s="51" t="str">
        <f t="shared" si="922"/>
        <v/>
      </c>
      <c r="BQ131" s="50">
        <f t="shared" si="923"/>
        <v>1</v>
      </c>
      <c r="BR131" s="50">
        <f t="shared" si="924"/>
        <v>1</v>
      </c>
      <c r="BS131" s="50" t="str">
        <f t="shared" si="925"/>
        <v/>
      </c>
      <c r="BT131" s="50">
        <f t="shared" si="926"/>
        <v>1</v>
      </c>
      <c r="BU131" s="50" t="str">
        <f t="shared" si="927"/>
        <v/>
      </c>
      <c r="BV131" s="50" t="str">
        <f t="shared" si="928"/>
        <v/>
      </c>
      <c r="BW131" s="50">
        <f t="shared" si="929"/>
        <v>1</v>
      </c>
      <c r="BX131" s="50" t="str">
        <f t="shared" si="930"/>
        <v/>
      </c>
      <c r="BY131" s="50">
        <f t="shared" si="931"/>
        <v>2</v>
      </c>
      <c r="BZ131" s="50">
        <f t="shared" si="932"/>
        <v>1</v>
      </c>
      <c r="CA131" s="50" t="str">
        <f t="shared" si="933"/>
        <v/>
      </c>
      <c r="CB131" s="50">
        <f t="shared" si="934"/>
        <v>1</v>
      </c>
      <c r="CC131" s="50" t="str">
        <f t="shared" si="935"/>
        <v/>
      </c>
      <c r="CD131" s="50" t="str">
        <f t="shared" si="936"/>
        <v/>
      </c>
      <c r="CE131" s="50">
        <f t="shared" si="937"/>
        <v>3</v>
      </c>
      <c r="CF131" s="50">
        <f t="shared" si="938"/>
        <v>1</v>
      </c>
      <c r="CG131" s="50">
        <f t="shared" si="939"/>
        <v>2</v>
      </c>
      <c r="CH131" s="50" t="str">
        <f t="shared" si="940"/>
        <v/>
      </c>
      <c r="CI131" s="61" t="str">
        <f t="shared" si="941"/>
        <v/>
      </c>
      <c r="CJ131" s="50" t="str">
        <f t="shared" si="942"/>
        <v/>
      </c>
      <c r="CK131" s="50" t="str">
        <f t="shared" si="943"/>
        <v/>
      </c>
      <c r="CL131" s="50" t="str">
        <f t="shared" si="944"/>
        <v/>
      </c>
      <c r="CM131" s="50">
        <f t="shared" si="945"/>
        <v>1</v>
      </c>
      <c r="CN131" s="50" t="str">
        <f t="shared" si="946"/>
        <v/>
      </c>
      <c r="CO131" s="50" t="str">
        <f t="shared" si="947"/>
        <v/>
      </c>
      <c r="CP131" s="50">
        <f t="shared" si="948"/>
        <v>0</v>
      </c>
      <c r="CQ131" s="50" t="str">
        <f t="shared" si="949"/>
        <v/>
      </c>
      <c r="CR131" s="50" t="str">
        <f t="shared" si="950"/>
        <v/>
      </c>
      <c r="CS131" s="50" t="str">
        <f t="shared" si="951"/>
        <v/>
      </c>
      <c r="CT131" s="50" t="str">
        <f t="shared" si="952"/>
        <v/>
      </c>
      <c r="CU131" s="50" t="str">
        <f t="shared" si="953"/>
        <v/>
      </c>
      <c r="CV131" s="50">
        <f t="shared" si="954"/>
        <v>1</v>
      </c>
      <c r="CW131" s="50" t="str">
        <f t="shared" si="955"/>
        <v/>
      </c>
      <c r="CX131" s="50" t="str">
        <f t="shared" si="956"/>
        <v/>
      </c>
      <c r="CY131" s="50" t="str">
        <f t="shared" si="957"/>
        <v/>
      </c>
      <c r="CZ131" s="50">
        <f t="shared" si="958"/>
        <v>3</v>
      </c>
      <c r="DA131" s="78">
        <f t="shared" si="959"/>
        <v>6</v>
      </c>
      <c r="DB131" s="79">
        <f t="shared" si="960"/>
        <v>14</v>
      </c>
      <c r="DC131" s="80">
        <f t="shared" si="961"/>
        <v>5</v>
      </c>
      <c r="DD131" s="81"/>
    </row>
    <row r="132" spans="1:108" ht="12.75" customHeight="1">
      <c r="A132" s="14"/>
      <c r="B132" s="83"/>
      <c r="C132" s="83"/>
      <c r="D132" s="83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5"/>
      <c r="Q132" s="85"/>
      <c r="R132" s="85"/>
      <c r="S132" s="85"/>
      <c r="T132" s="85"/>
      <c r="U132" s="85"/>
      <c r="V132" s="85"/>
      <c r="W132" s="85"/>
      <c r="X132" s="192">
        <f t="shared" ref="X132" si="962">SUM(Y128:Y131)</f>
        <v>367</v>
      </c>
      <c r="Y132" s="193"/>
      <c r="Z132" s="164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198">
        <f t="shared" ref="AS132:AX132" si="963">SUM(AS128:AS131)</f>
        <v>0</v>
      </c>
      <c r="AT132" s="200">
        <f t="shared" si="963"/>
        <v>1</v>
      </c>
      <c r="AU132" s="200">
        <f t="shared" si="963"/>
        <v>18</v>
      </c>
      <c r="AV132" s="200">
        <f t="shared" si="963"/>
        <v>35</v>
      </c>
      <c r="AW132" s="200">
        <f t="shared" si="963"/>
        <v>12</v>
      </c>
      <c r="AX132" s="204">
        <f t="shared" si="963"/>
        <v>6</v>
      </c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1"/>
      <c r="BQ132" s="50"/>
      <c r="BR132" s="50"/>
      <c r="BS132" s="50"/>
      <c r="BT132" s="50"/>
      <c r="BU132" s="50"/>
      <c r="BV132" s="50"/>
      <c r="BW132" s="50"/>
      <c r="BX132" s="50"/>
      <c r="BY132" s="50"/>
      <c r="BZ132" s="50"/>
      <c r="CA132" s="50"/>
      <c r="CB132" s="50"/>
      <c r="CC132" s="50"/>
      <c r="CD132" s="50"/>
      <c r="CE132" s="50"/>
      <c r="CF132" s="50"/>
      <c r="CG132" s="50"/>
      <c r="CH132" s="50"/>
      <c r="CI132" s="61"/>
      <c r="CJ132" s="50"/>
      <c r="CK132" s="50"/>
      <c r="CL132" s="50"/>
      <c r="CM132" s="50"/>
      <c r="CN132" s="50"/>
      <c r="CO132" s="50"/>
      <c r="CP132" s="50"/>
      <c r="CQ132" s="50"/>
      <c r="CR132" s="50"/>
      <c r="CS132" s="50"/>
      <c r="CT132" s="50"/>
      <c r="CU132" s="50"/>
      <c r="CV132" s="50"/>
      <c r="CW132" s="50"/>
      <c r="CX132" s="50"/>
      <c r="CY132" s="50"/>
      <c r="CZ132" s="50"/>
      <c r="DA132" s="206">
        <f t="shared" ref="DA132:DC132" si="964">SUM(DA128:DA131)</f>
        <v>15</v>
      </c>
      <c r="DB132" s="186">
        <f t="shared" si="964"/>
        <v>48</v>
      </c>
      <c r="DC132" s="188">
        <f t="shared" si="964"/>
        <v>16</v>
      </c>
      <c r="DD132" s="27"/>
    </row>
    <row r="133" spans="1:108" ht="12.75" customHeight="1" thickBot="1">
      <c r="A133" s="14"/>
      <c r="B133" s="83"/>
      <c r="C133" s="83"/>
      <c r="D133" s="83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5"/>
      <c r="Q133" s="85"/>
      <c r="R133" s="85"/>
      <c r="S133" s="85"/>
      <c r="T133" s="85"/>
      <c r="U133" s="85"/>
      <c r="V133" s="85"/>
      <c r="W133" s="85"/>
      <c r="X133" s="194"/>
      <c r="Y133" s="195"/>
      <c r="Z133" s="164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199"/>
      <c r="AT133" s="201"/>
      <c r="AU133" s="201"/>
      <c r="AV133" s="201"/>
      <c r="AW133" s="201"/>
      <c r="AX133" s="205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1"/>
      <c r="BQ133" s="50"/>
      <c r="BR133" s="50"/>
      <c r="BS133" s="50"/>
      <c r="BT133" s="50"/>
      <c r="BU133" s="50"/>
      <c r="BV133" s="50"/>
      <c r="BW133" s="50"/>
      <c r="BX133" s="50"/>
      <c r="BY133" s="50"/>
      <c r="BZ133" s="50"/>
      <c r="CA133" s="50"/>
      <c r="CB133" s="50"/>
      <c r="CC133" s="50"/>
      <c r="CD133" s="50"/>
      <c r="CE133" s="50"/>
      <c r="CF133" s="50"/>
      <c r="CG133" s="50"/>
      <c r="CH133" s="50"/>
      <c r="CI133" s="61"/>
      <c r="CJ133" s="50"/>
      <c r="CK133" s="50"/>
      <c r="CL133" s="50"/>
      <c r="CM133" s="50"/>
      <c r="CN133" s="50"/>
      <c r="CO133" s="50"/>
      <c r="CP133" s="50"/>
      <c r="CQ133" s="50"/>
      <c r="CR133" s="50"/>
      <c r="CS133" s="50"/>
      <c r="CT133" s="50"/>
      <c r="CU133" s="50"/>
      <c r="CV133" s="50"/>
      <c r="CW133" s="50"/>
      <c r="CX133" s="50"/>
      <c r="CY133" s="50"/>
      <c r="CZ133" s="50"/>
      <c r="DA133" s="207"/>
      <c r="DB133" s="187"/>
      <c r="DC133" s="189"/>
      <c r="DD133" s="27"/>
    </row>
    <row r="134" spans="1:108" ht="13.5" customHeight="1" thickBot="1">
      <c r="A134" s="14"/>
      <c r="B134" s="83"/>
      <c r="C134" s="83"/>
      <c r="D134" s="83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5"/>
      <c r="Q134" s="85"/>
      <c r="R134" s="85"/>
      <c r="S134" s="85"/>
      <c r="T134" s="85"/>
      <c r="U134" s="85"/>
      <c r="V134" s="85"/>
      <c r="W134" s="85"/>
      <c r="X134" s="196"/>
      <c r="Y134" s="197"/>
      <c r="Z134" s="164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22"/>
      <c r="AT134" s="23"/>
      <c r="AU134" s="23"/>
      <c r="AV134" s="23"/>
      <c r="AW134" s="23"/>
      <c r="AX134" s="23"/>
      <c r="AY134" s="24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6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4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6"/>
      <c r="DA134" s="23"/>
      <c r="DB134" s="23"/>
      <c r="DC134" s="23"/>
      <c r="DD134" s="27"/>
    </row>
    <row r="135" spans="1:108">
      <c r="A135" s="28"/>
      <c r="B135" s="86"/>
      <c r="C135" s="86"/>
      <c r="D135" s="153" t="str">
        <f>C126</f>
        <v>LAKE COUNTRY LUTHERAN</v>
      </c>
      <c r="E135" s="152">
        <f t="shared" ref="E135:M135" si="965">SUM(E128:E131)</f>
        <v>19</v>
      </c>
      <c r="F135" s="152">
        <f t="shared" si="965"/>
        <v>21</v>
      </c>
      <c r="G135" s="152">
        <f t="shared" si="965"/>
        <v>17</v>
      </c>
      <c r="H135" s="152">
        <f t="shared" si="965"/>
        <v>22</v>
      </c>
      <c r="I135" s="152">
        <f t="shared" si="965"/>
        <v>24</v>
      </c>
      <c r="J135" s="152">
        <f t="shared" si="965"/>
        <v>14</v>
      </c>
      <c r="K135" s="152">
        <f t="shared" si="965"/>
        <v>22</v>
      </c>
      <c r="L135" s="152">
        <f t="shared" si="965"/>
        <v>22</v>
      </c>
      <c r="M135" s="152">
        <f t="shared" si="965"/>
        <v>23</v>
      </c>
      <c r="N135" s="152">
        <f>SUM(N128:N131)</f>
        <v>184</v>
      </c>
      <c r="O135" s="152">
        <f t="shared" ref="O135:Y135" si="966">SUM(O128:O131)</f>
        <v>18</v>
      </c>
      <c r="P135" s="152">
        <f t="shared" si="966"/>
        <v>17</v>
      </c>
      <c r="Q135" s="152">
        <f t="shared" si="966"/>
        <v>18</v>
      </c>
      <c r="R135" s="152">
        <f t="shared" si="966"/>
        <v>15</v>
      </c>
      <c r="S135" s="152">
        <f t="shared" si="966"/>
        <v>24</v>
      </c>
      <c r="T135" s="152">
        <f t="shared" si="966"/>
        <v>24</v>
      </c>
      <c r="U135" s="152">
        <f t="shared" si="966"/>
        <v>20</v>
      </c>
      <c r="V135" s="152">
        <f t="shared" si="966"/>
        <v>21</v>
      </c>
      <c r="W135" s="152">
        <f t="shared" si="966"/>
        <v>26</v>
      </c>
      <c r="X135" s="152">
        <f t="shared" si="966"/>
        <v>183</v>
      </c>
      <c r="Y135" s="152">
        <f t="shared" si="966"/>
        <v>367</v>
      </c>
      <c r="Z135" s="16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22"/>
      <c r="AT135" s="23"/>
      <c r="AU135" s="23"/>
      <c r="AV135" s="23"/>
      <c r="AW135" s="23"/>
      <c r="AX135" s="23"/>
      <c r="AY135" s="24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6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4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6"/>
      <c r="DA135" s="23"/>
      <c r="DB135" s="23"/>
      <c r="DC135" s="23"/>
      <c r="DD135" s="27"/>
    </row>
    <row r="136" spans="1:108">
      <c r="A136" s="14"/>
      <c r="B136" s="35"/>
      <c r="C136" s="36"/>
      <c r="D136" s="37" t="s">
        <v>7</v>
      </c>
      <c r="E136" s="42">
        <f t="shared" ref="E136:T136" si="967">E$4</f>
        <v>4</v>
      </c>
      <c r="F136" s="42">
        <f t="shared" si="967"/>
        <v>4</v>
      </c>
      <c r="G136" s="42">
        <f t="shared" si="967"/>
        <v>3</v>
      </c>
      <c r="H136" s="42">
        <f t="shared" si="967"/>
        <v>4</v>
      </c>
      <c r="I136" s="42">
        <f t="shared" si="967"/>
        <v>5</v>
      </c>
      <c r="J136" s="42">
        <f t="shared" si="967"/>
        <v>3</v>
      </c>
      <c r="K136" s="42">
        <f t="shared" si="967"/>
        <v>4</v>
      </c>
      <c r="L136" s="42">
        <f t="shared" si="967"/>
        <v>5</v>
      </c>
      <c r="M136" s="42">
        <f t="shared" si="967"/>
        <v>4</v>
      </c>
      <c r="N136" s="42">
        <f t="shared" si="967"/>
        <v>36</v>
      </c>
      <c r="O136" s="42">
        <f t="shared" si="967"/>
        <v>4</v>
      </c>
      <c r="P136" s="42">
        <f t="shared" si="967"/>
        <v>3</v>
      </c>
      <c r="Q136" s="42">
        <f t="shared" si="967"/>
        <v>4</v>
      </c>
      <c r="R136" s="42">
        <f t="shared" si="967"/>
        <v>3</v>
      </c>
      <c r="S136" s="42">
        <f t="shared" si="967"/>
        <v>5</v>
      </c>
      <c r="T136" s="42">
        <f t="shared" si="967"/>
        <v>4</v>
      </c>
      <c r="U136" s="42">
        <f t="shared" ref="U136:Y136" si="968">U$4</f>
        <v>4</v>
      </c>
      <c r="V136" s="42">
        <f t="shared" si="968"/>
        <v>4</v>
      </c>
      <c r="W136" s="42">
        <f t="shared" si="968"/>
        <v>5</v>
      </c>
      <c r="X136" s="42">
        <f t="shared" si="968"/>
        <v>36</v>
      </c>
      <c r="Y136" s="42">
        <f t="shared" si="968"/>
        <v>72</v>
      </c>
      <c r="Z136" s="164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22"/>
      <c r="AT136" s="23"/>
      <c r="AU136" s="23"/>
      <c r="AV136" s="23"/>
      <c r="AW136" s="23"/>
      <c r="AX136" s="23"/>
      <c r="AY136" s="24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6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4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6"/>
      <c r="DA136" s="23"/>
      <c r="DB136" s="23"/>
      <c r="DC136" s="23"/>
      <c r="DD136" s="27"/>
    </row>
    <row r="137" spans="1:108" ht="19.5" thickBot="1">
      <c r="A137" s="14"/>
      <c r="B137" s="39" t="s">
        <v>8</v>
      </c>
      <c r="C137" s="40" t="s">
        <v>43</v>
      </c>
      <c r="D137" s="41" t="s">
        <v>9</v>
      </c>
      <c r="E137" s="42">
        <f t="shared" ref="E137:T137" si="969">E$5</f>
        <v>365</v>
      </c>
      <c r="F137" s="42">
        <f t="shared" si="969"/>
        <v>358</v>
      </c>
      <c r="G137" s="42">
        <f t="shared" si="969"/>
        <v>138</v>
      </c>
      <c r="H137" s="42">
        <f t="shared" si="969"/>
        <v>440</v>
      </c>
      <c r="I137" s="42">
        <f t="shared" si="969"/>
        <v>517</v>
      </c>
      <c r="J137" s="42">
        <f t="shared" si="969"/>
        <v>149</v>
      </c>
      <c r="K137" s="42">
        <f t="shared" si="969"/>
        <v>360</v>
      </c>
      <c r="L137" s="42">
        <f t="shared" si="969"/>
        <v>542</v>
      </c>
      <c r="M137" s="42">
        <f t="shared" si="969"/>
        <v>385</v>
      </c>
      <c r="N137" s="42">
        <f t="shared" si="969"/>
        <v>3254</v>
      </c>
      <c r="O137" s="42">
        <f t="shared" si="969"/>
        <v>385</v>
      </c>
      <c r="P137" s="42">
        <f t="shared" si="969"/>
        <v>177</v>
      </c>
      <c r="Q137" s="42">
        <f t="shared" si="969"/>
        <v>380</v>
      </c>
      <c r="R137" s="42">
        <f t="shared" si="969"/>
        <v>152</v>
      </c>
      <c r="S137" s="42">
        <f t="shared" si="969"/>
        <v>520</v>
      </c>
      <c r="T137" s="42">
        <f t="shared" si="969"/>
        <v>459</v>
      </c>
      <c r="U137" s="42">
        <f t="shared" ref="U137:Y137" si="970">U$5</f>
        <v>436</v>
      </c>
      <c r="V137" s="42">
        <f t="shared" si="970"/>
        <v>362</v>
      </c>
      <c r="W137" s="42">
        <f t="shared" si="970"/>
        <v>540</v>
      </c>
      <c r="X137" s="42">
        <f t="shared" si="970"/>
        <v>3411</v>
      </c>
      <c r="Y137" s="42">
        <f t="shared" si="970"/>
        <v>6665</v>
      </c>
      <c r="Z137" s="165">
        <f t="shared" ref="Z137" si="971">X143</f>
        <v>342</v>
      </c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22"/>
      <c r="AT137" s="23"/>
      <c r="AU137" s="23"/>
      <c r="AV137" s="23"/>
      <c r="AW137" s="23"/>
      <c r="AX137" s="23"/>
      <c r="AY137" s="24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6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4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6"/>
      <c r="DA137" s="23"/>
      <c r="DB137" s="23"/>
      <c r="DC137" s="23"/>
      <c r="DD137" s="27"/>
    </row>
    <row r="138" spans="1:108" ht="24.95" customHeight="1" thickBot="1">
      <c r="A138" s="14"/>
      <c r="B138" s="43" t="s">
        <v>14</v>
      </c>
      <c r="C138" s="202" t="s">
        <v>15</v>
      </c>
      <c r="D138" s="203"/>
      <c r="E138" s="43">
        <v>1</v>
      </c>
      <c r="F138" s="43">
        <v>2</v>
      </c>
      <c r="G138" s="43">
        <v>3</v>
      </c>
      <c r="H138" s="43">
        <v>4</v>
      </c>
      <c r="I138" s="43">
        <v>5</v>
      </c>
      <c r="J138" s="43">
        <v>6</v>
      </c>
      <c r="K138" s="43">
        <v>7</v>
      </c>
      <c r="L138" s="43">
        <v>8</v>
      </c>
      <c r="M138" s="43">
        <v>9</v>
      </c>
      <c r="N138" s="44" t="s">
        <v>16</v>
      </c>
      <c r="O138" s="43">
        <v>10</v>
      </c>
      <c r="P138" s="43">
        <v>11</v>
      </c>
      <c r="Q138" s="43">
        <v>12</v>
      </c>
      <c r="R138" s="43">
        <v>13</v>
      </c>
      <c r="S138" s="43">
        <v>14</v>
      </c>
      <c r="T138" s="43">
        <v>15</v>
      </c>
      <c r="U138" s="43">
        <v>16</v>
      </c>
      <c r="V138" s="43">
        <v>17</v>
      </c>
      <c r="W138" s="43">
        <v>18</v>
      </c>
      <c r="X138" s="44" t="s">
        <v>17</v>
      </c>
      <c r="Y138" s="44" t="s">
        <v>18</v>
      </c>
      <c r="Z138" s="164"/>
      <c r="AA138" s="45" t="s">
        <v>4</v>
      </c>
      <c r="AB138" s="45" t="s">
        <v>4</v>
      </c>
      <c r="AC138" s="45" t="s">
        <v>4</v>
      </c>
      <c r="AD138" s="46" t="s">
        <v>4</v>
      </c>
      <c r="AE138" s="46" t="s">
        <v>4</v>
      </c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47" t="s">
        <v>19</v>
      </c>
      <c r="AT138" s="48" t="s">
        <v>20</v>
      </c>
      <c r="AU138" s="48" t="s">
        <v>7</v>
      </c>
      <c r="AV138" s="48" t="s">
        <v>21</v>
      </c>
      <c r="AW138" s="48" t="s">
        <v>22</v>
      </c>
      <c r="AX138" s="49" t="s">
        <v>23</v>
      </c>
      <c r="AY138" s="46" t="s">
        <v>4</v>
      </c>
      <c r="AZ138" s="46" t="s">
        <v>4</v>
      </c>
      <c r="BA138" s="46" t="s">
        <v>4</v>
      </c>
      <c r="BB138" s="46" t="s">
        <v>4</v>
      </c>
      <c r="BC138" s="46" t="s">
        <v>4</v>
      </c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  <c r="BP138" s="51"/>
      <c r="BQ138" s="46" t="s">
        <v>4</v>
      </c>
      <c r="BR138" s="46" t="s">
        <v>4</v>
      </c>
      <c r="BS138" s="46" t="s">
        <v>4</v>
      </c>
      <c r="BT138" s="46" t="s">
        <v>4</v>
      </c>
      <c r="BU138" s="46" t="s">
        <v>4</v>
      </c>
      <c r="BV138" s="50"/>
      <c r="BW138" s="50"/>
      <c r="BX138" s="50"/>
      <c r="BY138" s="50"/>
      <c r="BZ138" s="50"/>
      <c r="CA138" s="50"/>
      <c r="CB138" s="50"/>
      <c r="CC138" s="50"/>
      <c r="CD138" s="50"/>
      <c r="CE138" s="50"/>
      <c r="CF138" s="50"/>
      <c r="CG138" s="50"/>
      <c r="CH138" s="50"/>
      <c r="CI138" s="52" t="s">
        <v>4</v>
      </c>
      <c r="CJ138" s="46" t="s">
        <v>4</v>
      </c>
      <c r="CK138" s="46" t="s">
        <v>4</v>
      </c>
      <c r="CL138" s="46" t="s">
        <v>4</v>
      </c>
      <c r="CM138" s="46" t="s">
        <v>4</v>
      </c>
      <c r="CN138" s="50"/>
      <c r="CO138" s="50"/>
      <c r="CP138" s="50"/>
      <c r="CQ138" s="50"/>
      <c r="CR138" s="50"/>
      <c r="CS138" s="50"/>
      <c r="CT138" s="50"/>
      <c r="CU138" s="50"/>
      <c r="CV138" s="50"/>
      <c r="CW138" s="50"/>
      <c r="CX138" s="50"/>
      <c r="CY138" s="50"/>
      <c r="CZ138" s="50"/>
      <c r="DA138" s="47" t="s">
        <v>24</v>
      </c>
      <c r="DB138" s="48" t="s">
        <v>25</v>
      </c>
      <c r="DC138" s="49" t="s">
        <v>26</v>
      </c>
      <c r="DD138" s="27"/>
    </row>
    <row r="139" spans="1:108" ht="24.95" customHeight="1">
      <c r="A139" s="14"/>
      <c r="B139" s="53">
        <v>1</v>
      </c>
      <c r="C139" s="190" t="s">
        <v>98</v>
      </c>
      <c r="D139" s="191"/>
      <c r="E139" s="56">
        <v>5</v>
      </c>
      <c r="F139" s="56">
        <v>4</v>
      </c>
      <c r="G139" s="56">
        <v>3</v>
      </c>
      <c r="H139" s="56">
        <v>4</v>
      </c>
      <c r="I139" s="56">
        <v>5</v>
      </c>
      <c r="J139" s="56">
        <v>3</v>
      </c>
      <c r="K139" s="56">
        <v>4</v>
      </c>
      <c r="L139" s="56">
        <v>7</v>
      </c>
      <c r="M139" s="56">
        <v>4</v>
      </c>
      <c r="N139" s="57">
        <f t="shared" ref="N139:N142" si="972">SUM(E139:M139)</f>
        <v>39</v>
      </c>
      <c r="O139" s="56">
        <v>5</v>
      </c>
      <c r="P139" s="56">
        <v>5</v>
      </c>
      <c r="Q139" s="56">
        <v>4</v>
      </c>
      <c r="R139" s="56">
        <v>3</v>
      </c>
      <c r="S139" s="56">
        <v>6</v>
      </c>
      <c r="T139" s="56">
        <v>4</v>
      </c>
      <c r="U139" s="56">
        <v>6</v>
      </c>
      <c r="V139" s="56">
        <v>6</v>
      </c>
      <c r="W139" s="56">
        <v>5</v>
      </c>
      <c r="X139" s="57">
        <f t="shared" ref="X139:X142" si="973">SUM(O139:W139)</f>
        <v>44</v>
      </c>
      <c r="Y139" s="57">
        <f t="shared" ref="Y139:Y142" si="974">N139+X139</f>
        <v>83</v>
      </c>
      <c r="Z139" s="164"/>
      <c r="AA139" s="7">
        <f t="shared" ref="AA139:AA142" si="975">IF(E139="","",E139-E$4)</f>
        <v>1</v>
      </c>
      <c r="AB139" s="7">
        <f t="shared" ref="AB139:AB142" si="976">IF(F139="","",F139-F$4)</f>
        <v>0</v>
      </c>
      <c r="AC139" s="7">
        <f t="shared" ref="AC139:AC142" si="977">IF(G139="","",G139-G$4)</f>
        <v>0</v>
      </c>
      <c r="AD139" s="7">
        <f t="shared" ref="AD139:AD142" si="978">IF(H139="","",H139-H$4)</f>
        <v>0</v>
      </c>
      <c r="AE139" s="7">
        <f t="shared" ref="AE139:AE142" si="979">IF(I139="","",I139-I$4)</f>
        <v>0</v>
      </c>
      <c r="AF139" s="7">
        <f t="shared" ref="AF139:AF142" si="980">IF(J139="","",J139-J$4)</f>
        <v>0</v>
      </c>
      <c r="AG139" s="7">
        <f t="shared" ref="AG139:AG142" si="981">IF(K139="","",K139-K$4)</f>
        <v>0</v>
      </c>
      <c r="AH139" s="7">
        <f t="shared" ref="AH139:AH142" si="982">IF(L139="","",L139-L$4)</f>
        <v>2</v>
      </c>
      <c r="AI139" s="7">
        <f t="shared" ref="AI139:AI142" si="983">IF(M139="","",M139-M$4)</f>
        <v>0</v>
      </c>
      <c r="AJ139" s="7">
        <f t="shared" ref="AJ139:AJ142" si="984">IF(O139="","",O139-O$4)</f>
        <v>1</v>
      </c>
      <c r="AK139" s="7">
        <f t="shared" ref="AK139:AK142" si="985">IF(P139="","",P139-P$4)</f>
        <v>2</v>
      </c>
      <c r="AL139" s="7">
        <f t="shared" ref="AL139:AL142" si="986">IF(Q139="","",Q139-Q$4)</f>
        <v>0</v>
      </c>
      <c r="AM139" s="7">
        <f t="shared" ref="AM139:AM142" si="987">IF(R139="","",R139-R$4)</f>
        <v>0</v>
      </c>
      <c r="AN139" s="7">
        <f t="shared" ref="AN139:AN142" si="988">IF(S139="","",S139-S$4)</f>
        <v>1</v>
      </c>
      <c r="AO139" s="7">
        <f t="shared" ref="AO139:AO142" si="989">IF(T139="","",T139-T$4)</f>
        <v>0</v>
      </c>
      <c r="AP139" s="7">
        <f t="shared" ref="AP139:AP142" si="990">IF(U139="","",U139-U$4)</f>
        <v>2</v>
      </c>
      <c r="AQ139" s="7">
        <f t="shared" ref="AQ139:AQ142" si="991">IF(V139="","",V139-V$4)</f>
        <v>2</v>
      </c>
      <c r="AR139" s="7">
        <f t="shared" ref="AR139:AR142" si="992">IF(W139="","",W139-W$4)</f>
        <v>0</v>
      </c>
      <c r="AS139" s="58">
        <f t="shared" ref="AS139:AS142" si="993">COUNTIF($AA139:$AR139,"=-2")</f>
        <v>0</v>
      </c>
      <c r="AT139" s="59">
        <f t="shared" ref="AT139:AT142" si="994">COUNTIF($AA139:$AR139,"=-1")</f>
        <v>0</v>
      </c>
      <c r="AU139" s="59">
        <f t="shared" ref="AU139:AU142" si="995">COUNTIF($AA139:$AR139,"=0")</f>
        <v>11</v>
      </c>
      <c r="AV139" s="59">
        <f t="shared" ref="AV139:AV142" si="996">COUNTIF($AA139:$AR139,"=1")</f>
        <v>3</v>
      </c>
      <c r="AW139" s="59">
        <f t="shared" ref="AW139:AW142" si="997">COUNTIF($AA139:$AR139,"=2")</f>
        <v>4</v>
      </c>
      <c r="AX139" s="60">
        <f t="shared" ref="AX139:AX142" si="998">COUNTIF($AA139:$AR139,"&gt;2")</f>
        <v>0</v>
      </c>
      <c r="AY139" s="50" t="str">
        <f t="shared" ref="AY139:AY142" si="999">IF(AA$4=3,AA139,"")</f>
        <v/>
      </c>
      <c r="AZ139" s="50" t="str">
        <f t="shared" ref="AZ139:AZ142" si="1000">IF(AB$4=3,AB139,"")</f>
        <v/>
      </c>
      <c r="BA139" s="50">
        <f t="shared" ref="BA139:BA142" si="1001">IF(AC$4=3,AC139,"")</f>
        <v>0</v>
      </c>
      <c r="BB139" s="50" t="str">
        <f t="shared" ref="BB139:BB142" si="1002">IF(AD$4=3,AD139,"")</f>
        <v/>
      </c>
      <c r="BC139" s="50" t="str">
        <f t="shared" ref="BC139:BC142" si="1003">IF(AE$4=3,AE139,"")</f>
        <v/>
      </c>
      <c r="BD139" s="50">
        <f t="shared" ref="BD139:BD142" si="1004">IF(AF$4=3,AF139,"")</f>
        <v>0</v>
      </c>
      <c r="BE139" s="50" t="str">
        <f t="shared" ref="BE139:BE142" si="1005">IF(AG$4=3,AG139,"")</f>
        <v/>
      </c>
      <c r="BF139" s="50" t="str">
        <f t="shared" ref="BF139:BF142" si="1006">IF(AH$4=3,AH139,"")</f>
        <v/>
      </c>
      <c r="BG139" s="50" t="str">
        <f t="shared" ref="BG139:BG142" si="1007">IF(AI$4=3,AI139,"")</f>
        <v/>
      </c>
      <c r="BH139" s="50" t="str">
        <f t="shared" ref="BH139:BH142" si="1008">IF(AJ$4=3,AJ139,"")</f>
        <v/>
      </c>
      <c r="BI139" s="50">
        <f t="shared" ref="BI139:BI142" si="1009">IF(AK$4=3,AK139,"")</f>
        <v>2</v>
      </c>
      <c r="BJ139" s="50" t="str">
        <f t="shared" ref="BJ139:BJ142" si="1010">IF(AL$4=3,AL139,"")</f>
        <v/>
      </c>
      <c r="BK139" s="50">
        <f t="shared" ref="BK139:BK142" si="1011">IF(AM$4=3,AM139,"")</f>
        <v>0</v>
      </c>
      <c r="BL139" s="50" t="str">
        <f t="shared" ref="BL139:BL142" si="1012">IF(AN$4=3,AN139,"")</f>
        <v/>
      </c>
      <c r="BM139" s="50" t="str">
        <f t="shared" ref="BM139:BM142" si="1013">IF(AO$4=3,AO139,"")</f>
        <v/>
      </c>
      <c r="BN139" s="50" t="str">
        <f t="shared" ref="BN139:BN142" si="1014">IF(AP$4=3,AP139,"")</f>
        <v/>
      </c>
      <c r="BO139" s="50" t="str">
        <f t="shared" ref="BO139:BO142" si="1015">IF(AQ$4=3,AQ139,"")</f>
        <v/>
      </c>
      <c r="BP139" s="51" t="str">
        <f t="shared" ref="BP139:BP142" si="1016">IF(AR$4=3,AR139,"")</f>
        <v/>
      </c>
      <c r="BQ139" s="50">
        <f t="shared" ref="BQ139:BQ142" si="1017">IF(AA$4=4,AA139,"")</f>
        <v>1</v>
      </c>
      <c r="BR139" s="50">
        <f t="shared" ref="BR139:BR142" si="1018">IF(AB$4=4,AB139,"")</f>
        <v>0</v>
      </c>
      <c r="BS139" s="50" t="str">
        <f t="shared" ref="BS139:BS142" si="1019">IF(AC$4=4,AC139,"")</f>
        <v/>
      </c>
      <c r="BT139" s="50">
        <f t="shared" ref="BT139:BT142" si="1020">IF(AD$4=4,AD139,"")</f>
        <v>0</v>
      </c>
      <c r="BU139" s="50" t="str">
        <f t="shared" ref="BU139:BU142" si="1021">IF(AE$4=4,AE139,"")</f>
        <v/>
      </c>
      <c r="BV139" s="50" t="str">
        <f t="shared" ref="BV139:BV142" si="1022">IF(AF$4=4,AF139,"")</f>
        <v/>
      </c>
      <c r="BW139" s="50">
        <f t="shared" ref="BW139:BW142" si="1023">IF(AG$4=4,AG139,"")</f>
        <v>0</v>
      </c>
      <c r="BX139" s="50" t="str">
        <f t="shared" ref="BX139:BX142" si="1024">IF(AH$4=4,AH139,"")</f>
        <v/>
      </c>
      <c r="BY139" s="50">
        <f t="shared" ref="BY139:BY142" si="1025">IF(AI$4=4,AI139,"")</f>
        <v>0</v>
      </c>
      <c r="BZ139" s="50">
        <f t="shared" ref="BZ139:BZ142" si="1026">IF(AJ$4=4,AJ139,"")</f>
        <v>1</v>
      </c>
      <c r="CA139" s="50" t="str">
        <f t="shared" ref="CA139:CA142" si="1027">IF(AK$4=4,AK139,"")</f>
        <v/>
      </c>
      <c r="CB139" s="50">
        <f t="shared" ref="CB139:CB142" si="1028">IF(AL$4=4,AL139,"")</f>
        <v>0</v>
      </c>
      <c r="CC139" s="50" t="str">
        <f t="shared" ref="CC139:CC142" si="1029">IF(AM$4=4,AM139,"")</f>
        <v/>
      </c>
      <c r="CD139" s="50" t="str">
        <f t="shared" ref="CD139:CD142" si="1030">IF(AN$4=4,AN139,"")</f>
        <v/>
      </c>
      <c r="CE139" s="50">
        <f t="shared" ref="CE139:CE142" si="1031">IF(AO$4=4,AO139,"")</f>
        <v>0</v>
      </c>
      <c r="CF139" s="50">
        <f t="shared" ref="CF139:CF142" si="1032">IF(AP$4=4,AP139,"")</f>
        <v>2</v>
      </c>
      <c r="CG139" s="50">
        <f t="shared" ref="CG139:CG142" si="1033">IF(AQ$4=4,AQ139,"")</f>
        <v>2</v>
      </c>
      <c r="CH139" s="50" t="str">
        <f t="shared" ref="CH139:CH142" si="1034">IF(AR$4=4,AR139,"")</f>
        <v/>
      </c>
      <c r="CI139" s="61" t="str">
        <f t="shared" ref="CI139:CI142" si="1035">IF(AA$4=5,AA139,"")</f>
        <v/>
      </c>
      <c r="CJ139" s="50" t="str">
        <f t="shared" ref="CJ139:CJ142" si="1036">IF(AB$4=5,AB139,"")</f>
        <v/>
      </c>
      <c r="CK139" s="50" t="str">
        <f t="shared" ref="CK139:CK142" si="1037">IF(AC$4=5,AC139,"")</f>
        <v/>
      </c>
      <c r="CL139" s="50" t="str">
        <f t="shared" ref="CL139:CL142" si="1038">IF(AD$4=5,AD139,"")</f>
        <v/>
      </c>
      <c r="CM139" s="50">
        <f t="shared" ref="CM139:CM142" si="1039">IF(AE$4=5,AE139,"")</f>
        <v>0</v>
      </c>
      <c r="CN139" s="50" t="str">
        <f t="shared" ref="CN139:CN142" si="1040">IF(AF$4=5,AF139,"")</f>
        <v/>
      </c>
      <c r="CO139" s="50" t="str">
        <f t="shared" ref="CO139:CO142" si="1041">IF(AG$4=5,AG139,"")</f>
        <v/>
      </c>
      <c r="CP139" s="50">
        <f t="shared" ref="CP139:CP142" si="1042">IF(AH$4=5,AH139,"")</f>
        <v>2</v>
      </c>
      <c r="CQ139" s="50" t="str">
        <f t="shared" ref="CQ139:CQ142" si="1043">IF(AI$4=5,AI139,"")</f>
        <v/>
      </c>
      <c r="CR139" s="50" t="str">
        <f t="shared" ref="CR139:CR142" si="1044">IF(AJ$4=5,AJ139,"")</f>
        <v/>
      </c>
      <c r="CS139" s="50" t="str">
        <f t="shared" ref="CS139:CS142" si="1045">IF(AK$4=5,AK139,"")</f>
        <v/>
      </c>
      <c r="CT139" s="50" t="str">
        <f t="shared" ref="CT139:CT142" si="1046">IF(AL$4=5,AL139,"")</f>
        <v/>
      </c>
      <c r="CU139" s="50" t="str">
        <f t="shared" ref="CU139:CU142" si="1047">IF(AM$4=5,AM139,"")</f>
        <v/>
      </c>
      <c r="CV139" s="50">
        <f t="shared" ref="CV139:CV142" si="1048">IF(AN$4=5,AN139,"")</f>
        <v>1</v>
      </c>
      <c r="CW139" s="50" t="str">
        <f t="shared" ref="CW139:CW142" si="1049">IF(AO$4=5,AO139,"")</f>
        <v/>
      </c>
      <c r="CX139" s="50" t="str">
        <f t="shared" ref="CX139:CX142" si="1050">IF(AP$4=5,AP139,"")</f>
        <v/>
      </c>
      <c r="CY139" s="50" t="str">
        <f t="shared" ref="CY139:CY142" si="1051">IF(AQ$4=5,AQ139,"")</f>
        <v/>
      </c>
      <c r="CZ139" s="50">
        <f t="shared" ref="CZ139:CZ142" si="1052">IF(AR$4=5,AR139,"")</f>
        <v>0</v>
      </c>
      <c r="DA139" s="62">
        <f t="shared" ref="DA139:DA142" si="1053">SUM(AY139:BP139)</f>
        <v>2</v>
      </c>
      <c r="DB139" s="63">
        <f t="shared" ref="DB139:DB142" si="1054">SUM(BQ139:CH139)</f>
        <v>6</v>
      </c>
      <c r="DC139" s="64">
        <f t="shared" ref="DC139:DC142" si="1055">SUM(CI139:CZ139)</f>
        <v>3</v>
      </c>
      <c r="DD139" s="27"/>
    </row>
    <row r="140" spans="1:108" ht="24.95" customHeight="1">
      <c r="A140" s="14"/>
      <c r="B140" s="53">
        <v>2</v>
      </c>
      <c r="C140" s="190" t="s">
        <v>99</v>
      </c>
      <c r="D140" s="191"/>
      <c r="E140" s="56">
        <v>4</v>
      </c>
      <c r="F140" s="56">
        <v>7</v>
      </c>
      <c r="G140" s="56">
        <v>2</v>
      </c>
      <c r="H140" s="56">
        <v>4</v>
      </c>
      <c r="I140" s="56">
        <v>7</v>
      </c>
      <c r="J140" s="56">
        <v>4</v>
      </c>
      <c r="K140" s="56">
        <v>6</v>
      </c>
      <c r="L140" s="56">
        <v>8</v>
      </c>
      <c r="M140" s="56">
        <v>7</v>
      </c>
      <c r="N140" s="57">
        <f t="shared" si="972"/>
        <v>49</v>
      </c>
      <c r="O140" s="56">
        <v>5</v>
      </c>
      <c r="P140" s="56">
        <v>5</v>
      </c>
      <c r="Q140" s="56">
        <v>5</v>
      </c>
      <c r="R140" s="56">
        <v>3</v>
      </c>
      <c r="S140" s="56">
        <v>9</v>
      </c>
      <c r="T140" s="56">
        <v>4</v>
      </c>
      <c r="U140" s="56">
        <v>5</v>
      </c>
      <c r="V140" s="56">
        <v>6</v>
      </c>
      <c r="W140" s="56">
        <v>7</v>
      </c>
      <c r="X140" s="57">
        <f t="shared" si="973"/>
        <v>49</v>
      </c>
      <c r="Y140" s="57">
        <f t="shared" si="974"/>
        <v>98</v>
      </c>
      <c r="Z140" s="164"/>
      <c r="AA140" s="7">
        <f t="shared" si="975"/>
        <v>0</v>
      </c>
      <c r="AB140" s="7">
        <f t="shared" si="976"/>
        <v>3</v>
      </c>
      <c r="AC140" s="7">
        <f t="shared" si="977"/>
        <v>-1</v>
      </c>
      <c r="AD140" s="7">
        <f t="shared" si="978"/>
        <v>0</v>
      </c>
      <c r="AE140" s="7">
        <f t="shared" si="979"/>
        <v>2</v>
      </c>
      <c r="AF140" s="7">
        <f t="shared" si="980"/>
        <v>1</v>
      </c>
      <c r="AG140" s="7">
        <f t="shared" si="981"/>
        <v>2</v>
      </c>
      <c r="AH140" s="7">
        <f t="shared" si="982"/>
        <v>3</v>
      </c>
      <c r="AI140" s="7">
        <f t="shared" si="983"/>
        <v>3</v>
      </c>
      <c r="AJ140" s="7">
        <f t="shared" si="984"/>
        <v>1</v>
      </c>
      <c r="AK140" s="7">
        <f t="shared" si="985"/>
        <v>2</v>
      </c>
      <c r="AL140" s="7">
        <f t="shared" si="986"/>
        <v>1</v>
      </c>
      <c r="AM140" s="7">
        <f t="shared" si="987"/>
        <v>0</v>
      </c>
      <c r="AN140" s="7">
        <f t="shared" si="988"/>
        <v>4</v>
      </c>
      <c r="AO140" s="7">
        <f t="shared" si="989"/>
        <v>0</v>
      </c>
      <c r="AP140" s="7">
        <f t="shared" si="990"/>
        <v>1</v>
      </c>
      <c r="AQ140" s="7">
        <f t="shared" si="991"/>
        <v>2</v>
      </c>
      <c r="AR140" s="7">
        <f t="shared" si="992"/>
        <v>2</v>
      </c>
      <c r="AS140" s="65">
        <f t="shared" si="993"/>
        <v>0</v>
      </c>
      <c r="AT140" s="66">
        <f t="shared" si="994"/>
        <v>1</v>
      </c>
      <c r="AU140" s="66">
        <f t="shared" si="995"/>
        <v>4</v>
      </c>
      <c r="AV140" s="66">
        <f t="shared" si="996"/>
        <v>4</v>
      </c>
      <c r="AW140" s="66">
        <f t="shared" si="997"/>
        <v>5</v>
      </c>
      <c r="AX140" s="67">
        <f t="shared" si="998"/>
        <v>4</v>
      </c>
      <c r="AY140" s="50" t="str">
        <f t="shared" si="999"/>
        <v/>
      </c>
      <c r="AZ140" s="50" t="str">
        <f t="shared" si="1000"/>
        <v/>
      </c>
      <c r="BA140" s="50">
        <f t="shared" si="1001"/>
        <v>-1</v>
      </c>
      <c r="BB140" s="50" t="str">
        <f t="shared" si="1002"/>
        <v/>
      </c>
      <c r="BC140" s="50" t="str">
        <f t="shared" si="1003"/>
        <v/>
      </c>
      <c r="BD140" s="50">
        <f t="shared" si="1004"/>
        <v>1</v>
      </c>
      <c r="BE140" s="50" t="str">
        <f t="shared" si="1005"/>
        <v/>
      </c>
      <c r="BF140" s="50" t="str">
        <f t="shared" si="1006"/>
        <v/>
      </c>
      <c r="BG140" s="50" t="str">
        <f t="shared" si="1007"/>
        <v/>
      </c>
      <c r="BH140" s="50" t="str">
        <f t="shared" si="1008"/>
        <v/>
      </c>
      <c r="BI140" s="50">
        <f t="shared" si="1009"/>
        <v>2</v>
      </c>
      <c r="BJ140" s="50" t="str">
        <f t="shared" si="1010"/>
        <v/>
      </c>
      <c r="BK140" s="50">
        <f t="shared" si="1011"/>
        <v>0</v>
      </c>
      <c r="BL140" s="50" t="str">
        <f t="shared" si="1012"/>
        <v/>
      </c>
      <c r="BM140" s="50" t="str">
        <f t="shared" si="1013"/>
        <v/>
      </c>
      <c r="BN140" s="50" t="str">
        <f t="shared" si="1014"/>
        <v/>
      </c>
      <c r="BO140" s="50" t="str">
        <f t="shared" si="1015"/>
        <v/>
      </c>
      <c r="BP140" s="51" t="str">
        <f t="shared" si="1016"/>
        <v/>
      </c>
      <c r="BQ140" s="50">
        <f t="shared" si="1017"/>
        <v>0</v>
      </c>
      <c r="BR140" s="50">
        <f t="shared" si="1018"/>
        <v>3</v>
      </c>
      <c r="BS140" s="50" t="str">
        <f t="shared" si="1019"/>
        <v/>
      </c>
      <c r="BT140" s="50">
        <f t="shared" si="1020"/>
        <v>0</v>
      </c>
      <c r="BU140" s="50" t="str">
        <f t="shared" si="1021"/>
        <v/>
      </c>
      <c r="BV140" s="50" t="str">
        <f t="shared" si="1022"/>
        <v/>
      </c>
      <c r="BW140" s="50">
        <f t="shared" si="1023"/>
        <v>2</v>
      </c>
      <c r="BX140" s="50" t="str">
        <f t="shared" si="1024"/>
        <v/>
      </c>
      <c r="BY140" s="50">
        <f t="shared" si="1025"/>
        <v>3</v>
      </c>
      <c r="BZ140" s="50">
        <f t="shared" si="1026"/>
        <v>1</v>
      </c>
      <c r="CA140" s="50" t="str">
        <f t="shared" si="1027"/>
        <v/>
      </c>
      <c r="CB140" s="50">
        <f t="shared" si="1028"/>
        <v>1</v>
      </c>
      <c r="CC140" s="50" t="str">
        <f t="shared" si="1029"/>
        <v/>
      </c>
      <c r="CD140" s="50" t="str">
        <f t="shared" si="1030"/>
        <v/>
      </c>
      <c r="CE140" s="50">
        <f t="shared" si="1031"/>
        <v>0</v>
      </c>
      <c r="CF140" s="50">
        <f t="shared" si="1032"/>
        <v>1</v>
      </c>
      <c r="CG140" s="50">
        <f t="shared" si="1033"/>
        <v>2</v>
      </c>
      <c r="CH140" s="50" t="str">
        <f t="shared" si="1034"/>
        <v/>
      </c>
      <c r="CI140" s="61" t="str">
        <f t="shared" si="1035"/>
        <v/>
      </c>
      <c r="CJ140" s="50" t="str">
        <f t="shared" si="1036"/>
        <v/>
      </c>
      <c r="CK140" s="50" t="str">
        <f t="shared" si="1037"/>
        <v/>
      </c>
      <c r="CL140" s="50" t="str">
        <f t="shared" si="1038"/>
        <v/>
      </c>
      <c r="CM140" s="50">
        <f t="shared" si="1039"/>
        <v>2</v>
      </c>
      <c r="CN140" s="50" t="str">
        <f t="shared" si="1040"/>
        <v/>
      </c>
      <c r="CO140" s="50" t="str">
        <f t="shared" si="1041"/>
        <v/>
      </c>
      <c r="CP140" s="50">
        <f t="shared" si="1042"/>
        <v>3</v>
      </c>
      <c r="CQ140" s="50" t="str">
        <f t="shared" si="1043"/>
        <v/>
      </c>
      <c r="CR140" s="50" t="str">
        <f t="shared" si="1044"/>
        <v/>
      </c>
      <c r="CS140" s="50" t="str">
        <f t="shared" si="1045"/>
        <v/>
      </c>
      <c r="CT140" s="50" t="str">
        <f t="shared" si="1046"/>
        <v/>
      </c>
      <c r="CU140" s="50" t="str">
        <f t="shared" si="1047"/>
        <v/>
      </c>
      <c r="CV140" s="50">
        <f t="shared" si="1048"/>
        <v>4</v>
      </c>
      <c r="CW140" s="50" t="str">
        <f t="shared" si="1049"/>
        <v/>
      </c>
      <c r="CX140" s="50" t="str">
        <f t="shared" si="1050"/>
        <v/>
      </c>
      <c r="CY140" s="50" t="str">
        <f t="shared" si="1051"/>
        <v/>
      </c>
      <c r="CZ140" s="50">
        <f t="shared" si="1052"/>
        <v>2</v>
      </c>
      <c r="DA140" s="68">
        <f t="shared" si="1053"/>
        <v>2</v>
      </c>
      <c r="DB140" s="69">
        <f t="shared" si="1054"/>
        <v>13</v>
      </c>
      <c r="DC140" s="70">
        <f t="shared" si="1055"/>
        <v>11</v>
      </c>
      <c r="DD140" s="27"/>
    </row>
    <row r="141" spans="1:108" ht="24.95" customHeight="1">
      <c r="A141" s="14"/>
      <c r="B141" s="53" t="s">
        <v>29</v>
      </c>
      <c r="C141" s="190" t="s">
        <v>100</v>
      </c>
      <c r="D141" s="191"/>
      <c r="E141" s="56">
        <v>4</v>
      </c>
      <c r="F141" s="56">
        <v>5</v>
      </c>
      <c r="G141" s="56">
        <v>3</v>
      </c>
      <c r="H141" s="56">
        <v>6</v>
      </c>
      <c r="I141" s="56">
        <v>5</v>
      </c>
      <c r="J141" s="56">
        <v>5</v>
      </c>
      <c r="K141" s="56">
        <v>5</v>
      </c>
      <c r="L141" s="56">
        <v>7</v>
      </c>
      <c r="M141" s="56">
        <v>7</v>
      </c>
      <c r="N141" s="57">
        <f t="shared" si="972"/>
        <v>47</v>
      </c>
      <c r="O141" s="56">
        <v>4</v>
      </c>
      <c r="P141" s="56">
        <v>3</v>
      </c>
      <c r="Q141" s="56">
        <v>5</v>
      </c>
      <c r="R141" s="56">
        <v>5</v>
      </c>
      <c r="S141" s="56">
        <v>5</v>
      </c>
      <c r="T141" s="56">
        <v>4</v>
      </c>
      <c r="U141" s="56">
        <v>4</v>
      </c>
      <c r="V141" s="56">
        <v>4</v>
      </c>
      <c r="W141" s="56">
        <v>5</v>
      </c>
      <c r="X141" s="57">
        <f t="shared" si="973"/>
        <v>39</v>
      </c>
      <c r="Y141" s="57">
        <f t="shared" si="974"/>
        <v>86</v>
      </c>
      <c r="Z141" s="164"/>
      <c r="AA141" s="7">
        <f t="shared" si="975"/>
        <v>0</v>
      </c>
      <c r="AB141" s="7">
        <f t="shared" si="976"/>
        <v>1</v>
      </c>
      <c r="AC141" s="7">
        <f t="shared" si="977"/>
        <v>0</v>
      </c>
      <c r="AD141" s="7">
        <f t="shared" si="978"/>
        <v>2</v>
      </c>
      <c r="AE141" s="7">
        <f t="shared" si="979"/>
        <v>0</v>
      </c>
      <c r="AF141" s="7">
        <f t="shared" si="980"/>
        <v>2</v>
      </c>
      <c r="AG141" s="7">
        <f t="shared" si="981"/>
        <v>1</v>
      </c>
      <c r="AH141" s="7">
        <f t="shared" si="982"/>
        <v>2</v>
      </c>
      <c r="AI141" s="7">
        <f t="shared" si="983"/>
        <v>3</v>
      </c>
      <c r="AJ141" s="7">
        <f t="shared" si="984"/>
        <v>0</v>
      </c>
      <c r="AK141" s="7">
        <f t="shared" si="985"/>
        <v>0</v>
      </c>
      <c r="AL141" s="7">
        <f t="shared" si="986"/>
        <v>1</v>
      </c>
      <c r="AM141" s="7">
        <f t="shared" si="987"/>
        <v>2</v>
      </c>
      <c r="AN141" s="7">
        <f t="shared" si="988"/>
        <v>0</v>
      </c>
      <c r="AO141" s="7">
        <f t="shared" si="989"/>
        <v>0</v>
      </c>
      <c r="AP141" s="7">
        <f t="shared" si="990"/>
        <v>0</v>
      </c>
      <c r="AQ141" s="7">
        <f t="shared" si="991"/>
        <v>0</v>
      </c>
      <c r="AR141" s="7">
        <f t="shared" si="992"/>
        <v>0</v>
      </c>
      <c r="AS141" s="65">
        <f t="shared" si="993"/>
        <v>0</v>
      </c>
      <c r="AT141" s="66">
        <f t="shared" si="994"/>
        <v>0</v>
      </c>
      <c r="AU141" s="66">
        <f t="shared" si="995"/>
        <v>10</v>
      </c>
      <c r="AV141" s="66">
        <f t="shared" si="996"/>
        <v>3</v>
      </c>
      <c r="AW141" s="66">
        <f t="shared" si="997"/>
        <v>4</v>
      </c>
      <c r="AX141" s="67">
        <f t="shared" si="998"/>
        <v>1</v>
      </c>
      <c r="AY141" s="50" t="str">
        <f t="shared" si="999"/>
        <v/>
      </c>
      <c r="AZ141" s="50" t="str">
        <f t="shared" si="1000"/>
        <v/>
      </c>
      <c r="BA141" s="50">
        <f t="shared" si="1001"/>
        <v>0</v>
      </c>
      <c r="BB141" s="50" t="str">
        <f t="shared" si="1002"/>
        <v/>
      </c>
      <c r="BC141" s="50" t="str">
        <f t="shared" si="1003"/>
        <v/>
      </c>
      <c r="BD141" s="50">
        <f t="shared" si="1004"/>
        <v>2</v>
      </c>
      <c r="BE141" s="50" t="str">
        <f t="shared" si="1005"/>
        <v/>
      </c>
      <c r="BF141" s="50" t="str">
        <f t="shared" si="1006"/>
        <v/>
      </c>
      <c r="BG141" s="50" t="str">
        <f t="shared" si="1007"/>
        <v/>
      </c>
      <c r="BH141" s="50" t="str">
        <f t="shared" si="1008"/>
        <v/>
      </c>
      <c r="BI141" s="50">
        <f t="shared" si="1009"/>
        <v>0</v>
      </c>
      <c r="BJ141" s="50" t="str">
        <f t="shared" si="1010"/>
        <v/>
      </c>
      <c r="BK141" s="50">
        <f t="shared" si="1011"/>
        <v>2</v>
      </c>
      <c r="BL141" s="50" t="str">
        <f t="shared" si="1012"/>
        <v/>
      </c>
      <c r="BM141" s="50" t="str">
        <f t="shared" si="1013"/>
        <v/>
      </c>
      <c r="BN141" s="50" t="str">
        <f t="shared" si="1014"/>
        <v/>
      </c>
      <c r="BO141" s="50" t="str">
        <f t="shared" si="1015"/>
        <v/>
      </c>
      <c r="BP141" s="51" t="str">
        <f t="shared" si="1016"/>
        <v/>
      </c>
      <c r="BQ141" s="50">
        <f t="shared" si="1017"/>
        <v>0</v>
      </c>
      <c r="BR141" s="50">
        <f t="shared" si="1018"/>
        <v>1</v>
      </c>
      <c r="BS141" s="50" t="str">
        <f t="shared" si="1019"/>
        <v/>
      </c>
      <c r="BT141" s="50">
        <f t="shared" si="1020"/>
        <v>2</v>
      </c>
      <c r="BU141" s="50" t="str">
        <f t="shared" si="1021"/>
        <v/>
      </c>
      <c r="BV141" s="50" t="str">
        <f t="shared" si="1022"/>
        <v/>
      </c>
      <c r="BW141" s="50">
        <f t="shared" si="1023"/>
        <v>1</v>
      </c>
      <c r="BX141" s="50" t="str">
        <f t="shared" si="1024"/>
        <v/>
      </c>
      <c r="BY141" s="50">
        <f t="shared" si="1025"/>
        <v>3</v>
      </c>
      <c r="BZ141" s="50">
        <f t="shared" si="1026"/>
        <v>0</v>
      </c>
      <c r="CA141" s="50" t="str">
        <f t="shared" si="1027"/>
        <v/>
      </c>
      <c r="CB141" s="50">
        <f t="shared" si="1028"/>
        <v>1</v>
      </c>
      <c r="CC141" s="50" t="str">
        <f t="shared" si="1029"/>
        <v/>
      </c>
      <c r="CD141" s="50" t="str">
        <f t="shared" si="1030"/>
        <v/>
      </c>
      <c r="CE141" s="50">
        <f t="shared" si="1031"/>
        <v>0</v>
      </c>
      <c r="CF141" s="50">
        <f t="shared" si="1032"/>
        <v>0</v>
      </c>
      <c r="CG141" s="50">
        <f t="shared" si="1033"/>
        <v>0</v>
      </c>
      <c r="CH141" s="50" t="str">
        <f t="shared" si="1034"/>
        <v/>
      </c>
      <c r="CI141" s="61" t="str">
        <f t="shared" si="1035"/>
        <v/>
      </c>
      <c r="CJ141" s="50" t="str">
        <f t="shared" si="1036"/>
        <v/>
      </c>
      <c r="CK141" s="50" t="str">
        <f t="shared" si="1037"/>
        <v/>
      </c>
      <c r="CL141" s="50" t="str">
        <f t="shared" si="1038"/>
        <v/>
      </c>
      <c r="CM141" s="50">
        <f t="shared" si="1039"/>
        <v>0</v>
      </c>
      <c r="CN141" s="50" t="str">
        <f t="shared" si="1040"/>
        <v/>
      </c>
      <c r="CO141" s="50" t="str">
        <f t="shared" si="1041"/>
        <v/>
      </c>
      <c r="CP141" s="50">
        <f t="shared" si="1042"/>
        <v>2</v>
      </c>
      <c r="CQ141" s="50" t="str">
        <f t="shared" si="1043"/>
        <v/>
      </c>
      <c r="CR141" s="50" t="str">
        <f t="shared" si="1044"/>
        <v/>
      </c>
      <c r="CS141" s="50" t="str">
        <f t="shared" si="1045"/>
        <v/>
      </c>
      <c r="CT141" s="50" t="str">
        <f t="shared" si="1046"/>
        <v/>
      </c>
      <c r="CU141" s="50" t="str">
        <f t="shared" si="1047"/>
        <v/>
      </c>
      <c r="CV141" s="50">
        <f t="shared" si="1048"/>
        <v>0</v>
      </c>
      <c r="CW141" s="50" t="str">
        <f t="shared" si="1049"/>
        <v/>
      </c>
      <c r="CX141" s="50" t="str">
        <f t="shared" si="1050"/>
        <v/>
      </c>
      <c r="CY141" s="50" t="str">
        <f t="shared" si="1051"/>
        <v/>
      </c>
      <c r="CZ141" s="50">
        <f t="shared" si="1052"/>
        <v>0</v>
      </c>
      <c r="DA141" s="68">
        <f t="shared" si="1053"/>
        <v>4</v>
      </c>
      <c r="DB141" s="69">
        <f t="shared" si="1054"/>
        <v>8</v>
      </c>
      <c r="DC141" s="70">
        <f t="shared" si="1055"/>
        <v>2</v>
      </c>
      <c r="DD141" s="27"/>
    </row>
    <row r="142" spans="1:108" s="82" customFormat="1" ht="24.95" customHeight="1" thickBot="1">
      <c r="A142" s="71"/>
      <c r="B142" s="72" t="s">
        <v>30</v>
      </c>
      <c r="C142" s="190" t="s">
        <v>101</v>
      </c>
      <c r="D142" s="191"/>
      <c r="E142" s="56">
        <v>4</v>
      </c>
      <c r="F142" s="56">
        <v>4</v>
      </c>
      <c r="G142" s="56">
        <v>3</v>
      </c>
      <c r="H142" s="56">
        <v>4</v>
      </c>
      <c r="I142" s="56">
        <v>4</v>
      </c>
      <c r="J142" s="56">
        <v>3</v>
      </c>
      <c r="K142" s="56">
        <v>5</v>
      </c>
      <c r="L142" s="56">
        <v>4</v>
      </c>
      <c r="M142" s="56">
        <v>5</v>
      </c>
      <c r="N142" s="57">
        <f t="shared" si="972"/>
        <v>36</v>
      </c>
      <c r="O142" s="56">
        <v>4</v>
      </c>
      <c r="P142" s="56">
        <v>3</v>
      </c>
      <c r="Q142" s="56">
        <v>5</v>
      </c>
      <c r="R142" s="56">
        <v>3</v>
      </c>
      <c r="S142" s="56">
        <v>5</v>
      </c>
      <c r="T142" s="56">
        <v>4</v>
      </c>
      <c r="U142" s="56">
        <v>5</v>
      </c>
      <c r="V142" s="56">
        <v>5</v>
      </c>
      <c r="W142" s="56">
        <v>5</v>
      </c>
      <c r="X142" s="73">
        <f t="shared" si="973"/>
        <v>39</v>
      </c>
      <c r="Y142" s="73">
        <f t="shared" si="974"/>
        <v>75</v>
      </c>
      <c r="Z142" s="166"/>
      <c r="AA142" s="7">
        <f t="shared" si="975"/>
        <v>0</v>
      </c>
      <c r="AB142" s="7">
        <f t="shared" si="976"/>
        <v>0</v>
      </c>
      <c r="AC142" s="7">
        <f t="shared" si="977"/>
        <v>0</v>
      </c>
      <c r="AD142" s="7">
        <f t="shared" si="978"/>
        <v>0</v>
      </c>
      <c r="AE142" s="7">
        <f t="shared" si="979"/>
        <v>-1</v>
      </c>
      <c r="AF142" s="7">
        <f t="shared" si="980"/>
        <v>0</v>
      </c>
      <c r="AG142" s="7">
        <f t="shared" si="981"/>
        <v>1</v>
      </c>
      <c r="AH142" s="7">
        <f t="shared" si="982"/>
        <v>-1</v>
      </c>
      <c r="AI142" s="7">
        <f t="shared" si="983"/>
        <v>1</v>
      </c>
      <c r="AJ142" s="7">
        <f t="shared" si="984"/>
        <v>0</v>
      </c>
      <c r="AK142" s="7">
        <f t="shared" si="985"/>
        <v>0</v>
      </c>
      <c r="AL142" s="7">
        <f t="shared" si="986"/>
        <v>1</v>
      </c>
      <c r="AM142" s="7">
        <f t="shared" si="987"/>
        <v>0</v>
      </c>
      <c r="AN142" s="7">
        <f t="shared" si="988"/>
        <v>0</v>
      </c>
      <c r="AO142" s="7">
        <f t="shared" si="989"/>
        <v>0</v>
      </c>
      <c r="AP142" s="7">
        <f t="shared" si="990"/>
        <v>1</v>
      </c>
      <c r="AQ142" s="7">
        <f t="shared" si="991"/>
        <v>1</v>
      </c>
      <c r="AR142" s="7">
        <f t="shared" si="992"/>
        <v>0</v>
      </c>
      <c r="AS142" s="75">
        <f t="shared" si="993"/>
        <v>0</v>
      </c>
      <c r="AT142" s="76">
        <f t="shared" si="994"/>
        <v>2</v>
      </c>
      <c r="AU142" s="76">
        <f t="shared" si="995"/>
        <v>11</v>
      </c>
      <c r="AV142" s="76">
        <f t="shared" si="996"/>
        <v>5</v>
      </c>
      <c r="AW142" s="76">
        <f t="shared" si="997"/>
        <v>0</v>
      </c>
      <c r="AX142" s="77">
        <f t="shared" si="998"/>
        <v>0</v>
      </c>
      <c r="AY142" s="50" t="str">
        <f t="shared" si="999"/>
        <v/>
      </c>
      <c r="AZ142" s="50" t="str">
        <f t="shared" si="1000"/>
        <v/>
      </c>
      <c r="BA142" s="50">
        <f t="shared" si="1001"/>
        <v>0</v>
      </c>
      <c r="BB142" s="50" t="str">
        <f t="shared" si="1002"/>
        <v/>
      </c>
      <c r="BC142" s="50" t="str">
        <f t="shared" si="1003"/>
        <v/>
      </c>
      <c r="BD142" s="50">
        <f t="shared" si="1004"/>
        <v>0</v>
      </c>
      <c r="BE142" s="50" t="str">
        <f t="shared" si="1005"/>
        <v/>
      </c>
      <c r="BF142" s="50" t="str">
        <f t="shared" si="1006"/>
        <v/>
      </c>
      <c r="BG142" s="50" t="str">
        <f t="shared" si="1007"/>
        <v/>
      </c>
      <c r="BH142" s="50" t="str">
        <f t="shared" si="1008"/>
        <v/>
      </c>
      <c r="BI142" s="50">
        <f t="shared" si="1009"/>
        <v>0</v>
      </c>
      <c r="BJ142" s="50" t="str">
        <f t="shared" si="1010"/>
        <v/>
      </c>
      <c r="BK142" s="50">
        <f t="shared" si="1011"/>
        <v>0</v>
      </c>
      <c r="BL142" s="50" t="str">
        <f t="shared" si="1012"/>
        <v/>
      </c>
      <c r="BM142" s="50" t="str">
        <f t="shared" si="1013"/>
        <v/>
      </c>
      <c r="BN142" s="50" t="str">
        <f t="shared" si="1014"/>
        <v/>
      </c>
      <c r="BO142" s="50" t="str">
        <f t="shared" si="1015"/>
        <v/>
      </c>
      <c r="BP142" s="51" t="str">
        <f t="shared" si="1016"/>
        <v/>
      </c>
      <c r="BQ142" s="50">
        <f t="shared" si="1017"/>
        <v>0</v>
      </c>
      <c r="BR142" s="50">
        <f t="shared" si="1018"/>
        <v>0</v>
      </c>
      <c r="BS142" s="50" t="str">
        <f t="shared" si="1019"/>
        <v/>
      </c>
      <c r="BT142" s="50">
        <f t="shared" si="1020"/>
        <v>0</v>
      </c>
      <c r="BU142" s="50" t="str">
        <f t="shared" si="1021"/>
        <v/>
      </c>
      <c r="BV142" s="50" t="str">
        <f t="shared" si="1022"/>
        <v/>
      </c>
      <c r="BW142" s="50">
        <f t="shared" si="1023"/>
        <v>1</v>
      </c>
      <c r="BX142" s="50" t="str">
        <f t="shared" si="1024"/>
        <v/>
      </c>
      <c r="BY142" s="50">
        <f t="shared" si="1025"/>
        <v>1</v>
      </c>
      <c r="BZ142" s="50">
        <f t="shared" si="1026"/>
        <v>0</v>
      </c>
      <c r="CA142" s="50" t="str">
        <f t="shared" si="1027"/>
        <v/>
      </c>
      <c r="CB142" s="50">
        <f t="shared" si="1028"/>
        <v>1</v>
      </c>
      <c r="CC142" s="50" t="str">
        <f t="shared" si="1029"/>
        <v/>
      </c>
      <c r="CD142" s="50" t="str">
        <f t="shared" si="1030"/>
        <v/>
      </c>
      <c r="CE142" s="50">
        <f t="shared" si="1031"/>
        <v>0</v>
      </c>
      <c r="CF142" s="50">
        <f t="shared" si="1032"/>
        <v>1</v>
      </c>
      <c r="CG142" s="50">
        <f t="shared" si="1033"/>
        <v>1</v>
      </c>
      <c r="CH142" s="50" t="str">
        <f t="shared" si="1034"/>
        <v/>
      </c>
      <c r="CI142" s="61" t="str">
        <f t="shared" si="1035"/>
        <v/>
      </c>
      <c r="CJ142" s="50" t="str">
        <f t="shared" si="1036"/>
        <v/>
      </c>
      <c r="CK142" s="50" t="str">
        <f t="shared" si="1037"/>
        <v/>
      </c>
      <c r="CL142" s="50" t="str">
        <f t="shared" si="1038"/>
        <v/>
      </c>
      <c r="CM142" s="50">
        <f t="shared" si="1039"/>
        <v>-1</v>
      </c>
      <c r="CN142" s="50" t="str">
        <f t="shared" si="1040"/>
        <v/>
      </c>
      <c r="CO142" s="50" t="str">
        <f t="shared" si="1041"/>
        <v/>
      </c>
      <c r="CP142" s="50">
        <f t="shared" si="1042"/>
        <v>-1</v>
      </c>
      <c r="CQ142" s="50" t="str">
        <f t="shared" si="1043"/>
        <v/>
      </c>
      <c r="CR142" s="50" t="str">
        <f t="shared" si="1044"/>
        <v/>
      </c>
      <c r="CS142" s="50" t="str">
        <f t="shared" si="1045"/>
        <v/>
      </c>
      <c r="CT142" s="50" t="str">
        <f t="shared" si="1046"/>
        <v/>
      </c>
      <c r="CU142" s="50" t="str">
        <f t="shared" si="1047"/>
        <v/>
      </c>
      <c r="CV142" s="50">
        <f t="shared" si="1048"/>
        <v>0</v>
      </c>
      <c r="CW142" s="50" t="str">
        <f t="shared" si="1049"/>
        <v/>
      </c>
      <c r="CX142" s="50" t="str">
        <f t="shared" si="1050"/>
        <v/>
      </c>
      <c r="CY142" s="50" t="str">
        <f t="shared" si="1051"/>
        <v/>
      </c>
      <c r="CZ142" s="50">
        <f t="shared" si="1052"/>
        <v>0</v>
      </c>
      <c r="DA142" s="78">
        <f t="shared" si="1053"/>
        <v>0</v>
      </c>
      <c r="DB142" s="79">
        <f t="shared" si="1054"/>
        <v>5</v>
      </c>
      <c r="DC142" s="80">
        <f t="shared" si="1055"/>
        <v>-2</v>
      </c>
      <c r="DD142" s="81"/>
    </row>
    <row r="143" spans="1:108" ht="12.75" customHeight="1">
      <c r="A143" s="14"/>
      <c r="B143" s="83"/>
      <c r="C143" s="83"/>
      <c r="D143" s="83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5"/>
      <c r="Q143" s="85"/>
      <c r="R143" s="85"/>
      <c r="S143" s="85"/>
      <c r="T143" s="85"/>
      <c r="U143" s="85"/>
      <c r="V143" s="85"/>
      <c r="W143" s="85"/>
      <c r="X143" s="192">
        <f t="shared" ref="X143" si="1056">SUM(Y139:Y142)</f>
        <v>342</v>
      </c>
      <c r="Y143" s="193"/>
      <c r="Z143" s="164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198">
        <f t="shared" ref="AS143:AX143" si="1057">SUM(AS139:AS142)</f>
        <v>0</v>
      </c>
      <c r="AT143" s="200">
        <f t="shared" si="1057"/>
        <v>3</v>
      </c>
      <c r="AU143" s="200">
        <f t="shared" si="1057"/>
        <v>36</v>
      </c>
      <c r="AV143" s="200">
        <f t="shared" si="1057"/>
        <v>15</v>
      </c>
      <c r="AW143" s="200">
        <f t="shared" si="1057"/>
        <v>13</v>
      </c>
      <c r="AX143" s="204">
        <f t="shared" si="1057"/>
        <v>5</v>
      </c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51"/>
      <c r="BQ143" s="50"/>
      <c r="BR143" s="50"/>
      <c r="BS143" s="50"/>
      <c r="BT143" s="50"/>
      <c r="BU143" s="50"/>
      <c r="BV143" s="50"/>
      <c r="BW143" s="50"/>
      <c r="BX143" s="50"/>
      <c r="BY143" s="50"/>
      <c r="BZ143" s="50"/>
      <c r="CA143" s="50"/>
      <c r="CB143" s="50"/>
      <c r="CC143" s="50"/>
      <c r="CD143" s="50"/>
      <c r="CE143" s="50"/>
      <c r="CF143" s="50"/>
      <c r="CG143" s="50"/>
      <c r="CH143" s="50"/>
      <c r="CI143" s="61"/>
      <c r="CJ143" s="50"/>
      <c r="CK143" s="50"/>
      <c r="CL143" s="50"/>
      <c r="CM143" s="50"/>
      <c r="CN143" s="50"/>
      <c r="CO143" s="50"/>
      <c r="CP143" s="50"/>
      <c r="CQ143" s="50"/>
      <c r="CR143" s="50"/>
      <c r="CS143" s="50"/>
      <c r="CT143" s="50"/>
      <c r="CU143" s="50"/>
      <c r="CV143" s="50"/>
      <c r="CW143" s="50"/>
      <c r="CX143" s="50"/>
      <c r="CY143" s="50"/>
      <c r="CZ143" s="50"/>
      <c r="DA143" s="206">
        <f t="shared" ref="DA143:DC143" si="1058">SUM(DA139:DA142)</f>
        <v>8</v>
      </c>
      <c r="DB143" s="186">
        <f t="shared" si="1058"/>
        <v>32</v>
      </c>
      <c r="DC143" s="188">
        <f t="shared" si="1058"/>
        <v>14</v>
      </c>
      <c r="DD143" s="27"/>
    </row>
    <row r="144" spans="1:108" ht="12.75" customHeight="1" thickBot="1">
      <c r="A144" s="14"/>
      <c r="B144" s="83"/>
      <c r="C144" s="83"/>
      <c r="D144" s="83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5"/>
      <c r="Q144" s="85"/>
      <c r="R144" s="85"/>
      <c r="S144" s="85"/>
      <c r="T144" s="85"/>
      <c r="U144" s="85"/>
      <c r="V144" s="85"/>
      <c r="W144" s="85"/>
      <c r="X144" s="194"/>
      <c r="Y144" s="195"/>
      <c r="Z144" s="164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199"/>
      <c r="AT144" s="201"/>
      <c r="AU144" s="201"/>
      <c r="AV144" s="201"/>
      <c r="AW144" s="201"/>
      <c r="AX144" s="205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51"/>
      <c r="BQ144" s="50"/>
      <c r="BR144" s="50"/>
      <c r="BS144" s="50"/>
      <c r="BT144" s="50"/>
      <c r="BU144" s="50"/>
      <c r="BV144" s="50"/>
      <c r="BW144" s="50"/>
      <c r="BX144" s="50"/>
      <c r="BY144" s="50"/>
      <c r="BZ144" s="50"/>
      <c r="CA144" s="50"/>
      <c r="CB144" s="50"/>
      <c r="CC144" s="50"/>
      <c r="CD144" s="50"/>
      <c r="CE144" s="50"/>
      <c r="CF144" s="50"/>
      <c r="CG144" s="50"/>
      <c r="CH144" s="50"/>
      <c r="CI144" s="61"/>
      <c r="CJ144" s="50"/>
      <c r="CK144" s="50"/>
      <c r="CL144" s="50"/>
      <c r="CM144" s="50"/>
      <c r="CN144" s="50"/>
      <c r="CO144" s="50"/>
      <c r="CP144" s="50"/>
      <c r="CQ144" s="50"/>
      <c r="CR144" s="50"/>
      <c r="CS144" s="50"/>
      <c r="CT144" s="50"/>
      <c r="CU144" s="50"/>
      <c r="CV144" s="50"/>
      <c r="CW144" s="50"/>
      <c r="CX144" s="50"/>
      <c r="CY144" s="50"/>
      <c r="CZ144" s="50"/>
      <c r="DA144" s="207"/>
      <c r="DB144" s="187"/>
      <c r="DC144" s="189"/>
      <c r="DD144" s="27"/>
    </row>
    <row r="145" spans="1:108" ht="13.5" customHeight="1" thickBot="1">
      <c r="A145" s="14"/>
      <c r="B145" s="83"/>
      <c r="C145" s="83"/>
      <c r="D145" s="83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5"/>
      <c r="Q145" s="85"/>
      <c r="R145" s="85"/>
      <c r="S145" s="85"/>
      <c r="T145" s="85"/>
      <c r="U145" s="85"/>
      <c r="V145" s="85"/>
      <c r="W145" s="85"/>
      <c r="X145" s="196"/>
      <c r="Y145" s="197"/>
      <c r="Z145" s="164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22"/>
      <c r="AT145" s="23"/>
      <c r="AU145" s="23"/>
      <c r="AV145" s="23"/>
      <c r="AW145" s="23"/>
      <c r="AX145" s="23"/>
      <c r="AY145" s="24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6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4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6"/>
      <c r="DA145" s="23"/>
      <c r="DB145" s="23"/>
      <c r="DC145" s="23"/>
      <c r="DD145" s="27"/>
    </row>
    <row r="146" spans="1:108">
      <c r="A146" s="28"/>
      <c r="B146" s="86"/>
      <c r="C146" s="86"/>
      <c r="D146" s="153" t="str">
        <f>C137</f>
        <v>MADISON EDGEWOOD</v>
      </c>
      <c r="E146" s="152">
        <f t="shared" ref="E146:M146" si="1059">SUM(E139:E142)</f>
        <v>17</v>
      </c>
      <c r="F146" s="152">
        <f t="shared" si="1059"/>
        <v>20</v>
      </c>
      <c r="G146" s="152">
        <f t="shared" si="1059"/>
        <v>11</v>
      </c>
      <c r="H146" s="152">
        <f t="shared" si="1059"/>
        <v>18</v>
      </c>
      <c r="I146" s="152">
        <f t="shared" si="1059"/>
        <v>21</v>
      </c>
      <c r="J146" s="152">
        <f t="shared" si="1059"/>
        <v>15</v>
      </c>
      <c r="K146" s="152">
        <f t="shared" si="1059"/>
        <v>20</v>
      </c>
      <c r="L146" s="152">
        <f t="shared" si="1059"/>
        <v>26</v>
      </c>
      <c r="M146" s="152">
        <f t="shared" si="1059"/>
        <v>23</v>
      </c>
      <c r="N146" s="152">
        <f>SUM(N139:N142)</f>
        <v>171</v>
      </c>
      <c r="O146" s="152">
        <f t="shared" ref="O146:Y146" si="1060">SUM(O139:O142)</f>
        <v>18</v>
      </c>
      <c r="P146" s="152">
        <f t="shared" si="1060"/>
        <v>16</v>
      </c>
      <c r="Q146" s="152">
        <f t="shared" si="1060"/>
        <v>19</v>
      </c>
      <c r="R146" s="152">
        <f t="shared" si="1060"/>
        <v>14</v>
      </c>
      <c r="S146" s="152">
        <f t="shared" si="1060"/>
        <v>25</v>
      </c>
      <c r="T146" s="152">
        <f t="shared" si="1060"/>
        <v>16</v>
      </c>
      <c r="U146" s="152">
        <f t="shared" si="1060"/>
        <v>20</v>
      </c>
      <c r="V146" s="152">
        <f t="shared" si="1060"/>
        <v>21</v>
      </c>
      <c r="W146" s="152">
        <f t="shared" si="1060"/>
        <v>22</v>
      </c>
      <c r="X146" s="152">
        <f t="shared" si="1060"/>
        <v>171</v>
      </c>
      <c r="Y146" s="152">
        <f t="shared" si="1060"/>
        <v>342</v>
      </c>
      <c r="Z146" s="16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22"/>
      <c r="AT146" s="23"/>
      <c r="AU146" s="23"/>
      <c r="AV146" s="23"/>
      <c r="AW146" s="23"/>
      <c r="AX146" s="23"/>
      <c r="AY146" s="24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6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4"/>
      <c r="CJ146" s="25"/>
      <c r="CK146" s="25"/>
      <c r="CL146" s="25"/>
      <c r="CM146" s="25"/>
      <c r="CN146" s="25"/>
      <c r="CO146" s="25"/>
      <c r="CP146" s="25"/>
      <c r="CQ146" s="25"/>
      <c r="CR146" s="25"/>
      <c r="CS146" s="25"/>
      <c r="CT146" s="25"/>
      <c r="CU146" s="25"/>
      <c r="CV146" s="25"/>
      <c r="CW146" s="25"/>
      <c r="CX146" s="25"/>
      <c r="CY146" s="25"/>
      <c r="CZ146" s="26"/>
      <c r="DA146" s="23"/>
      <c r="DB146" s="23"/>
      <c r="DC146" s="23"/>
      <c r="DD146" s="27"/>
    </row>
    <row r="147" spans="1:108">
      <c r="A147" s="14"/>
      <c r="B147" s="35"/>
      <c r="C147" s="36"/>
      <c r="D147" s="37" t="s">
        <v>7</v>
      </c>
      <c r="E147" s="42">
        <f t="shared" ref="E147:T147" si="1061">E$4</f>
        <v>4</v>
      </c>
      <c r="F147" s="42">
        <f t="shared" si="1061"/>
        <v>4</v>
      </c>
      <c r="G147" s="42">
        <f t="shared" si="1061"/>
        <v>3</v>
      </c>
      <c r="H147" s="42">
        <f t="shared" si="1061"/>
        <v>4</v>
      </c>
      <c r="I147" s="42">
        <f t="shared" si="1061"/>
        <v>5</v>
      </c>
      <c r="J147" s="42">
        <f t="shared" si="1061"/>
        <v>3</v>
      </c>
      <c r="K147" s="42">
        <f t="shared" si="1061"/>
        <v>4</v>
      </c>
      <c r="L147" s="42">
        <f t="shared" si="1061"/>
        <v>5</v>
      </c>
      <c r="M147" s="42">
        <f t="shared" si="1061"/>
        <v>4</v>
      </c>
      <c r="N147" s="42">
        <f t="shared" si="1061"/>
        <v>36</v>
      </c>
      <c r="O147" s="42">
        <f t="shared" si="1061"/>
        <v>4</v>
      </c>
      <c r="P147" s="42">
        <f t="shared" si="1061"/>
        <v>3</v>
      </c>
      <c r="Q147" s="42">
        <f t="shared" si="1061"/>
        <v>4</v>
      </c>
      <c r="R147" s="42">
        <f t="shared" si="1061"/>
        <v>3</v>
      </c>
      <c r="S147" s="42">
        <f t="shared" si="1061"/>
        <v>5</v>
      </c>
      <c r="T147" s="42">
        <f t="shared" si="1061"/>
        <v>4</v>
      </c>
      <c r="U147" s="42">
        <f t="shared" ref="U147:Y147" si="1062">U$4</f>
        <v>4</v>
      </c>
      <c r="V147" s="42">
        <f t="shared" si="1062"/>
        <v>4</v>
      </c>
      <c r="W147" s="42">
        <f t="shared" si="1062"/>
        <v>5</v>
      </c>
      <c r="X147" s="42">
        <f t="shared" si="1062"/>
        <v>36</v>
      </c>
      <c r="Y147" s="42">
        <f t="shared" si="1062"/>
        <v>72</v>
      </c>
      <c r="Z147" s="164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22"/>
      <c r="AT147" s="23"/>
      <c r="AU147" s="23"/>
      <c r="AV147" s="23"/>
      <c r="AW147" s="23"/>
      <c r="AX147" s="23"/>
      <c r="AY147" s="24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6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4"/>
      <c r="CJ147" s="25"/>
      <c r="CK147" s="25"/>
      <c r="CL147" s="25"/>
      <c r="CM147" s="25"/>
      <c r="CN147" s="25"/>
      <c r="CO147" s="25"/>
      <c r="CP147" s="25"/>
      <c r="CQ147" s="25"/>
      <c r="CR147" s="25"/>
      <c r="CS147" s="25"/>
      <c r="CT147" s="25"/>
      <c r="CU147" s="25"/>
      <c r="CV147" s="25"/>
      <c r="CW147" s="25"/>
      <c r="CX147" s="25"/>
      <c r="CY147" s="25"/>
      <c r="CZ147" s="26"/>
      <c r="DA147" s="23"/>
      <c r="DB147" s="23"/>
      <c r="DC147" s="23"/>
      <c r="DD147" s="27"/>
    </row>
    <row r="148" spans="1:108" ht="19.5" thickBot="1">
      <c r="A148" s="14"/>
      <c r="B148" s="39" t="s">
        <v>8</v>
      </c>
      <c r="C148" s="40" t="s">
        <v>44</v>
      </c>
      <c r="D148" s="41" t="s">
        <v>9</v>
      </c>
      <c r="E148" s="42">
        <f t="shared" ref="E148:T148" si="1063">E$5</f>
        <v>365</v>
      </c>
      <c r="F148" s="42">
        <f t="shared" si="1063"/>
        <v>358</v>
      </c>
      <c r="G148" s="42">
        <f t="shared" si="1063"/>
        <v>138</v>
      </c>
      <c r="H148" s="42">
        <f t="shared" si="1063"/>
        <v>440</v>
      </c>
      <c r="I148" s="42">
        <f t="shared" si="1063"/>
        <v>517</v>
      </c>
      <c r="J148" s="42">
        <f t="shared" si="1063"/>
        <v>149</v>
      </c>
      <c r="K148" s="42">
        <f t="shared" si="1063"/>
        <v>360</v>
      </c>
      <c r="L148" s="42">
        <f t="shared" si="1063"/>
        <v>542</v>
      </c>
      <c r="M148" s="42">
        <f t="shared" si="1063"/>
        <v>385</v>
      </c>
      <c r="N148" s="42">
        <f t="shared" si="1063"/>
        <v>3254</v>
      </c>
      <c r="O148" s="42">
        <f t="shared" si="1063"/>
        <v>385</v>
      </c>
      <c r="P148" s="42">
        <f t="shared" si="1063"/>
        <v>177</v>
      </c>
      <c r="Q148" s="42">
        <f t="shared" si="1063"/>
        <v>380</v>
      </c>
      <c r="R148" s="42">
        <f t="shared" si="1063"/>
        <v>152</v>
      </c>
      <c r="S148" s="42">
        <f t="shared" si="1063"/>
        <v>520</v>
      </c>
      <c r="T148" s="42">
        <f t="shared" si="1063"/>
        <v>459</v>
      </c>
      <c r="U148" s="42">
        <f t="shared" ref="U148:Y148" si="1064">U$5</f>
        <v>436</v>
      </c>
      <c r="V148" s="42">
        <f t="shared" si="1064"/>
        <v>362</v>
      </c>
      <c r="W148" s="42">
        <f t="shared" si="1064"/>
        <v>540</v>
      </c>
      <c r="X148" s="42">
        <f t="shared" si="1064"/>
        <v>3411</v>
      </c>
      <c r="Y148" s="42">
        <f t="shared" si="1064"/>
        <v>6665</v>
      </c>
      <c r="Z148" s="165">
        <f t="shared" ref="Z148" si="1065">X154</f>
        <v>360</v>
      </c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22"/>
      <c r="AT148" s="23"/>
      <c r="AU148" s="23"/>
      <c r="AV148" s="23"/>
      <c r="AW148" s="23"/>
      <c r="AX148" s="23"/>
      <c r="AY148" s="24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6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4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6"/>
      <c r="DA148" s="23"/>
      <c r="DB148" s="23"/>
      <c r="DC148" s="23"/>
      <c r="DD148" s="27"/>
    </row>
    <row r="149" spans="1:108" ht="24.95" customHeight="1" thickBot="1">
      <c r="A149" s="14"/>
      <c r="B149" s="43" t="s">
        <v>14</v>
      </c>
      <c r="C149" s="202" t="s">
        <v>15</v>
      </c>
      <c r="D149" s="203"/>
      <c r="E149" s="43">
        <v>1</v>
      </c>
      <c r="F149" s="43">
        <v>2</v>
      </c>
      <c r="G149" s="43">
        <v>3</v>
      </c>
      <c r="H149" s="43">
        <v>4</v>
      </c>
      <c r="I149" s="43">
        <v>5</v>
      </c>
      <c r="J149" s="43">
        <v>6</v>
      </c>
      <c r="K149" s="43">
        <v>7</v>
      </c>
      <c r="L149" s="43">
        <v>8</v>
      </c>
      <c r="M149" s="43">
        <v>9</v>
      </c>
      <c r="N149" s="44" t="s">
        <v>16</v>
      </c>
      <c r="O149" s="43">
        <v>10</v>
      </c>
      <c r="P149" s="43">
        <v>11</v>
      </c>
      <c r="Q149" s="43">
        <v>12</v>
      </c>
      <c r="R149" s="43">
        <v>13</v>
      </c>
      <c r="S149" s="43">
        <v>14</v>
      </c>
      <c r="T149" s="43">
        <v>15</v>
      </c>
      <c r="U149" s="43">
        <v>16</v>
      </c>
      <c r="V149" s="43">
        <v>17</v>
      </c>
      <c r="W149" s="43">
        <v>18</v>
      </c>
      <c r="X149" s="44" t="s">
        <v>17</v>
      </c>
      <c r="Y149" s="44" t="s">
        <v>18</v>
      </c>
      <c r="Z149" s="164"/>
      <c r="AA149" s="45" t="s">
        <v>4</v>
      </c>
      <c r="AB149" s="45" t="s">
        <v>4</v>
      </c>
      <c r="AC149" s="45" t="s">
        <v>4</v>
      </c>
      <c r="AD149" s="46" t="s">
        <v>4</v>
      </c>
      <c r="AE149" s="46" t="s">
        <v>4</v>
      </c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47" t="s">
        <v>19</v>
      </c>
      <c r="AT149" s="48" t="s">
        <v>20</v>
      </c>
      <c r="AU149" s="48" t="s">
        <v>7</v>
      </c>
      <c r="AV149" s="48" t="s">
        <v>21</v>
      </c>
      <c r="AW149" s="48" t="s">
        <v>22</v>
      </c>
      <c r="AX149" s="49" t="s">
        <v>23</v>
      </c>
      <c r="AY149" s="46" t="s">
        <v>4</v>
      </c>
      <c r="AZ149" s="46" t="s">
        <v>4</v>
      </c>
      <c r="BA149" s="46" t="s">
        <v>4</v>
      </c>
      <c r="BB149" s="46" t="s">
        <v>4</v>
      </c>
      <c r="BC149" s="46" t="s">
        <v>4</v>
      </c>
      <c r="BD149" s="50"/>
      <c r="BE149" s="50"/>
      <c r="BF149" s="50"/>
      <c r="BG149" s="50"/>
      <c r="BH149" s="50"/>
      <c r="BI149" s="50"/>
      <c r="BJ149" s="50"/>
      <c r="BK149" s="50"/>
      <c r="BL149" s="50"/>
      <c r="BM149" s="50"/>
      <c r="BN149" s="50"/>
      <c r="BO149" s="50"/>
      <c r="BP149" s="51"/>
      <c r="BQ149" s="46" t="s">
        <v>4</v>
      </c>
      <c r="BR149" s="46" t="s">
        <v>4</v>
      </c>
      <c r="BS149" s="46" t="s">
        <v>4</v>
      </c>
      <c r="BT149" s="46" t="s">
        <v>4</v>
      </c>
      <c r="BU149" s="46" t="s">
        <v>4</v>
      </c>
      <c r="BV149" s="50"/>
      <c r="BW149" s="50"/>
      <c r="BX149" s="50"/>
      <c r="BY149" s="50"/>
      <c r="BZ149" s="50"/>
      <c r="CA149" s="50"/>
      <c r="CB149" s="50"/>
      <c r="CC149" s="50"/>
      <c r="CD149" s="50"/>
      <c r="CE149" s="50"/>
      <c r="CF149" s="50"/>
      <c r="CG149" s="50"/>
      <c r="CH149" s="50"/>
      <c r="CI149" s="52" t="s">
        <v>4</v>
      </c>
      <c r="CJ149" s="46" t="s">
        <v>4</v>
      </c>
      <c r="CK149" s="46" t="s">
        <v>4</v>
      </c>
      <c r="CL149" s="46" t="s">
        <v>4</v>
      </c>
      <c r="CM149" s="46" t="s">
        <v>4</v>
      </c>
      <c r="CN149" s="50"/>
      <c r="CO149" s="50"/>
      <c r="CP149" s="50"/>
      <c r="CQ149" s="50"/>
      <c r="CR149" s="50"/>
      <c r="CS149" s="50"/>
      <c r="CT149" s="50"/>
      <c r="CU149" s="50"/>
      <c r="CV149" s="50"/>
      <c r="CW149" s="50"/>
      <c r="CX149" s="50"/>
      <c r="CY149" s="50"/>
      <c r="CZ149" s="50"/>
      <c r="DA149" s="47" t="s">
        <v>24</v>
      </c>
      <c r="DB149" s="48" t="s">
        <v>25</v>
      </c>
      <c r="DC149" s="49" t="s">
        <v>26</v>
      </c>
      <c r="DD149" s="27"/>
    </row>
    <row r="150" spans="1:108" ht="24.95" customHeight="1">
      <c r="A150" s="14"/>
      <c r="B150" s="53">
        <v>1</v>
      </c>
      <c r="C150" s="190" t="s">
        <v>102</v>
      </c>
      <c r="D150" s="191"/>
      <c r="E150" s="56">
        <v>4</v>
      </c>
      <c r="F150" s="56">
        <v>5</v>
      </c>
      <c r="G150" s="56">
        <v>6</v>
      </c>
      <c r="H150" s="56">
        <v>5</v>
      </c>
      <c r="I150" s="56">
        <v>5</v>
      </c>
      <c r="J150" s="56">
        <v>4</v>
      </c>
      <c r="K150" s="56">
        <v>4</v>
      </c>
      <c r="L150" s="56">
        <v>6</v>
      </c>
      <c r="M150" s="56">
        <v>4</v>
      </c>
      <c r="N150" s="57">
        <f t="shared" ref="N150:N153" si="1066">SUM(E150:M150)</f>
        <v>43</v>
      </c>
      <c r="O150" s="56">
        <v>5</v>
      </c>
      <c r="P150" s="56">
        <v>3</v>
      </c>
      <c r="Q150" s="56">
        <v>4</v>
      </c>
      <c r="R150" s="56">
        <v>5</v>
      </c>
      <c r="S150" s="56">
        <v>6</v>
      </c>
      <c r="T150" s="56">
        <v>5</v>
      </c>
      <c r="U150" s="56">
        <v>5</v>
      </c>
      <c r="V150" s="56">
        <v>4</v>
      </c>
      <c r="W150" s="56">
        <v>5</v>
      </c>
      <c r="X150" s="57">
        <f t="shared" ref="X150:X153" si="1067">SUM(O150:W150)</f>
        <v>42</v>
      </c>
      <c r="Y150" s="57">
        <f t="shared" ref="Y150:Y153" si="1068">N150+X150</f>
        <v>85</v>
      </c>
      <c r="Z150" s="164"/>
      <c r="AA150" s="7">
        <f t="shared" ref="AA150:AA153" si="1069">IF(E150="","",E150-E$4)</f>
        <v>0</v>
      </c>
      <c r="AB150" s="7">
        <f t="shared" ref="AB150:AB153" si="1070">IF(F150="","",F150-F$4)</f>
        <v>1</v>
      </c>
      <c r="AC150" s="7">
        <f t="shared" ref="AC150:AC153" si="1071">IF(G150="","",G150-G$4)</f>
        <v>3</v>
      </c>
      <c r="AD150" s="7">
        <f t="shared" ref="AD150:AD153" si="1072">IF(H150="","",H150-H$4)</f>
        <v>1</v>
      </c>
      <c r="AE150" s="7">
        <f t="shared" ref="AE150:AE153" si="1073">IF(I150="","",I150-I$4)</f>
        <v>0</v>
      </c>
      <c r="AF150" s="7">
        <f t="shared" ref="AF150:AF153" si="1074">IF(J150="","",J150-J$4)</f>
        <v>1</v>
      </c>
      <c r="AG150" s="7">
        <f t="shared" ref="AG150:AG153" si="1075">IF(K150="","",K150-K$4)</f>
        <v>0</v>
      </c>
      <c r="AH150" s="7">
        <f t="shared" ref="AH150:AH153" si="1076">IF(L150="","",L150-L$4)</f>
        <v>1</v>
      </c>
      <c r="AI150" s="7">
        <f t="shared" ref="AI150:AI153" si="1077">IF(M150="","",M150-M$4)</f>
        <v>0</v>
      </c>
      <c r="AJ150" s="7">
        <f t="shared" ref="AJ150:AJ153" si="1078">IF(O150="","",O150-O$4)</f>
        <v>1</v>
      </c>
      <c r="AK150" s="7">
        <f t="shared" ref="AK150:AK153" si="1079">IF(P150="","",P150-P$4)</f>
        <v>0</v>
      </c>
      <c r="AL150" s="7">
        <f t="shared" ref="AL150:AL153" si="1080">IF(Q150="","",Q150-Q$4)</f>
        <v>0</v>
      </c>
      <c r="AM150" s="7">
        <f t="shared" ref="AM150:AM153" si="1081">IF(R150="","",R150-R$4)</f>
        <v>2</v>
      </c>
      <c r="AN150" s="7">
        <f t="shared" ref="AN150:AN153" si="1082">IF(S150="","",S150-S$4)</f>
        <v>1</v>
      </c>
      <c r="AO150" s="7">
        <f t="shared" ref="AO150:AO153" si="1083">IF(T150="","",T150-T$4)</f>
        <v>1</v>
      </c>
      <c r="AP150" s="7">
        <f t="shared" ref="AP150:AP153" si="1084">IF(U150="","",U150-U$4)</f>
        <v>1</v>
      </c>
      <c r="AQ150" s="7">
        <f t="shared" ref="AQ150:AQ153" si="1085">IF(V150="","",V150-V$4)</f>
        <v>0</v>
      </c>
      <c r="AR150" s="7">
        <f t="shared" ref="AR150:AR153" si="1086">IF(W150="","",W150-W$4)</f>
        <v>0</v>
      </c>
      <c r="AS150" s="58">
        <f t="shared" ref="AS150:AS153" si="1087">COUNTIF($AA150:$AR150,"=-2")</f>
        <v>0</v>
      </c>
      <c r="AT150" s="59">
        <f t="shared" ref="AT150:AT153" si="1088">COUNTIF($AA150:$AR150,"=-1")</f>
        <v>0</v>
      </c>
      <c r="AU150" s="59">
        <f t="shared" ref="AU150:AU153" si="1089">COUNTIF($AA150:$AR150,"=0")</f>
        <v>8</v>
      </c>
      <c r="AV150" s="59">
        <f t="shared" ref="AV150:AV153" si="1090">COUNTIF($AA150:$AR150,"=1")</f>
        <v>8</v>
      </c>
      <c r="AW150" s="59">
        <f t="shared" ref="AW150:AW153" si="1091">COUNTIF($AA150:$AR150,"=2")</f>
        <v>1</v>
      </c>
      <c r="AX150" s="60">
        <f t="shared" ref="AX150:AX153" si="1092">COUNTIF($AA150:$AR150,"&gt;2")</f>
        <v>1</v>
      </c>
      <c r="AY150" s="50" t="str">
        <f t="shared" ref="AY150:AY153" si="1093">IF(AA$4=3,AA150,"")</f>
        <v/>
      </c>
      <c r="AZ150" s="50" t="str">
        <f t="shared" ref="AZ150:AZ153" si="1094">IF(AB$4=3,AB150,"")</f>
        <v/>
      </c>
      <c r="BA150" s="50">
        <f t="shared" ref="BA150:BA153" si="1095">IF(AC$4=3,AC150,"")</f>
        <v>3</v>
      </c>
      <c r="BB150" s="50" t="str">
        <f t="shared" ref="BB150:BB153" si="1096">IF(AD$4=3,AD150,"")</f>
        <v/>
      </c>
      <c r="BC150" s="50" t="str">
        <f t="shared" ref="BC150:BC153" si="1097">IF(AE$4=3,AE150,"")</f>
        <v/>
      </c>
      <c r="BD150" s="50">
        <f t="shared" ref="BD150:BD153" si="1098">IF(AF$4=3,AF150,"")</f>
        <v>1</v>
      </c>
      <c r="BE150" s="50" t="str">
        <f t="shared" ref="BE150:BE153" si="1099">IF(AG$4=3,AG150,"")</f>
        <v/>
      </c>
      <c r="BF150" s="50" t="str">
        <f t="shared" ref="BF150:BF153" si="1100">IF(AH$4=3,AH150,"")</f>
        <v/>
      </c>
      <c r="BG150" s="50" t="str">
        <f t="shared" ref="BG150:BG153" si="1101">IF(AI$4=3,AI150,"")</f>
        <v/>
      </c>
      <c r="BH150" s="50" t="str">
        <f t="shared" ref="BH150:BH153" si="1102">IF(AJ$4=3,AJ150,"")</f>
        <v/>
      </c>
      <c r="BI150" s="50">
        <f t="shared" ref="BI150:BI153" si="1103">IF(AK$4=3,AK150,"")</f>
        <v>0</v>
      </c>
      <c r="BJ150" s="50" t="str">
        <f t="shared" ref="BJ150:BJ153" si="1104">IF(AL$4=3,AL150,"")</f>
        <v/>
      </c>
      <c r="BK150" s="50">
        <f t="shared" ref="BK150:BK153" si="1105">IF(AM$4=3,AM150,"")</f>
        <v>2</v>
      </c>
      <c r="BL150" s="50" t="str">
        <f t="shared" ref="BL150:BL153" si="1106">IF(AN$4=3,AN150,"")</f>
        <v/>
      </c>
      <c r="BM150" s="50" t="str">
        <f t="shared" ref="BM150:BM153" si="1107">IF(AO$4=3,AO150,"")</f>
        <v/>
      </c>
      <c r="BN150" s="50" t="str">
        <f t="shared" ref="BN150:BN153" si="1108">IF(AP$4=3,AP150,"")</f>
        <v/>
      </c>
      <c r="BO150" s="50" t="str">
        <f t="shared" ref="BO150:BO153" si="1109">IF(AQ$4=3,AQ150,"")</f>
        <v/>
      </c>
      <c r="BP150" s="51" t="str">
        <f t="shared" ref="BP150:BP153" si="1110">IF(AR$4=3,AR150,"")</f>
        <v/>
      </c>
      <c r="BQ150" s="50">
        <f t="shared" ref="BQ150:BQ153" si="1111">IF(AA$4=4,AA150,"")</f>
        <v>0</v>
      </c>
      <c r="BR150" s="50">
        <f t="shared" ref="BR150:BR153" si="1112">IF(AB$4=4,AB150,"")</f>
        <v>1</v>
      </c>
      <c r="BS150" s="50" t="str">
        <f t="shared" ref="BS150:BS153" si="1113">IF(AC$4=4,AC150,"")</f>
        <v/>
      </c>
      <c r="BT150" s="50">
        <f t="shared" ref="BT150:BT153" si="1114">IF(AD$4=4,AD150,"")</f>
        <v>1</v>
      </c>
      <c r="BU150" s="50" t="str">
        <f t="shared" ref="BU150:BU153" si="1115">IF(AE$4=4,AE150,"")</f>
        <v/>
      </c>
      <c r="BV150" s="50" t="str">
        <f t="shared" ref="BV150:BV153" si="1116">IF(AF$4=4,AF150,"")</f>
        <v/>
      </c>
      <c r="BW150" s="50">
        <f t="shared" ref="BW150:BW153" si="1117">IF(AG$4=4,AG150,"")</f>
        <v>0</v>
      </c>
      <c r="BX150" s="50" t="str">
        <f t="shared" ref="BX150:BX153" si="1118">IF(AH$4=4,AH150,"")</f>
        <v/>
      </c>
      <c r="BY150" s="50">
        <f t="shared" ref="BY150:BY153" si="1119">IF(AI$4=4,AI150,"")</f>
        <v>0</v>
      </c>
      <c r="BZ150" s="50">
        <f t="shared" ref="BZ150:BZ153" si="1120">IF(AJ$4=4,AJ150,"")</f>
        <v>1</v>
      </c>
      <c r="CA150" s="50" t="str">
        <f t="shared" ref="CA150:CA153" si="1121">IF(AK$4=4,AK150,"")</f>
        <v/>
      </c>
      <c r="CB150" s="50">
        <f t="shared" ref="CB150:CB153" si="1122">IF(AL$4=4,AL150,"")</f>
        <v>0</v>
      </c>
      <c r="CC150" s="50" t="str">
        <f t="shared" ref="CC150:CC153" si="1123">IF(AM$4=4,AM150,"")</f>
        <v/>
      </c>
      <c r="CD150" s="50" t="str">
        <f t="shared" ref="CD150:CD153" si="1124">IF(AN$4=4,AN150,"")</f>
        <v/>
      </c>
      <c r="CE150" s="50">
        <f t="shared" ref="CE150:CE153" si="1125">IF(AO$4=4,AO150,"")</f>
        <v>1</v>
      </c>
      <c r="CF150" s="50">
        <f t="shared" ref="CF150:CF153" si="1126">IF(AP$4=4,AP150,"")</f>
        <v>1</v>
      </c>
      <c r="CG150" s="50">
        <f t="shared" ref="CG150:CG153" si="1127">IF(AQ$4=4,AQ150,"")</f>
        <v>0</v>
      </c>
      <c r="CH150" s="50" t="str">
        <f t="shared" ref="CH150:CH153" si="1128">IF(AR$4=4,AR150,"")</f>
        <v/>
      </c>
      <c r="CI150" s="61" t="str">
        <f t="shared" ref="CI150:CI153" si="1129">IF(AA$4=5,AA150,"")</f>
        <v/>
      </c>
      <c r="CJ150" s="50" t="str">
        <f t="shared" ref="CJ150:CJ153" si="1130">IF(AB$4=5,AB150,"")</f>
        <v/>
      </c>
      <c r="CK150" s="50" t="str">
        <f t="shared" ref="CK150:CK153" si="1131">IF(AC$4=5,AC150,"")</f>
        <v/>
      </c>
      <c r="CL150" s="50" t="str">
        <f t="shared" ref="CL150:CL153" si="1132">IF(AD$4=5,AD150,"")</f>
        <v/>
      </c>
      <c r="CM150" s="50">
        <f t="shared" ref="CM150:CM153" si="1133">IF(AE$4=5,AE150,"")</f>
        <v>0</v>
      </c>
      <c r="CN150" s="50" t="str">
        <f t="shared" ref="CN150:CN153" si="1134">IF(AF$4=5,AF150,"")</f>
        <v/>
      </c>
      <c r="CO150" s="50" t="str">
        <f t="shared" ref="CO150:CO153" si="1135">IF(AG$4=5,AG150,"")</f>
        <v/>
      </c>
      <c r="CP150" s="50">
        <f t="shared" ref="CP150:CP153" si="1136">IF(AH$4=5,AH150,"")</f>
        <v>1</v>
      </c>
      <c r="CQ150" s="50" t="str">
        <f t="shared" ref="CQ150:CQ153" si="1137">IF(AI$4=5,AI150,"")</f>
        <v/>
      </c>
      <c r="CR150" s="50" t="str">
        <f t="shared" ref="CR150:CR153" si="1138">IF(AJ$4=5,AJ150,"")</f>
        <v/>
      </c>
      <c r="CS150" s="50" t="str">
        <f t="shared" ref="CS150:CS153" si="1139">IF(AK$4=5,AK150,"")</f>
        <v/>
      </c>
      <c r="CT150" s="50" t="str">
        <f t="shared" ref="CT150:CT153" si="1140">IF(AL$4=5,AL150,"")</f>
        <v/>
      </c>
      <c r="CU150" s="50" t="str">
        <f t="shared" ref="CU150:CU153" si="1141">IF(AM$4=5,AM150,"")</f>
        <v/>
      </c>
      <c r="CV150" s="50">
        <f t="shared" ref="CV150:CV153" si="1142">IF(AN$4=5,AN150,"")</f>
        <v>1</v>
      </c>
      <c r="CW150" s="50" t="str">
        <f t="shared" ref="CW150:CW153" si="1143">IF(AO$4=5,AO150,"")</f>
        <v/>
      </c>
      <c r="CX150" s="50" t="str">
        <f t="shared" ref="CX150:CX153" si="1144">IF(AP$4=5,AP150,"")</f>
        <v/>
      </c>
      <c r="CY150" s="50" t="str">
        <f t="shared" ref="CY150:CY153" si="1145">IF(AQ$4=5,AQ150,"")</f>
        <v/>
      </c>
      <c r="CZ150" s="50">
        <f t="shared" ref="CZ150:CZ153" si="1146">IF(AR$4=5,AR150,"")</f>
        <v>0</v>
      </c>
      <c r="DA150" s="62">
        <f t="shared" ref="DA150:DA153" si="1147">SUM(AY150:BP150)</f>
        <v>6</v>
      </c>
      <c r="DB150" s="63">
        <f t="shared" ref="DB150:DB153" si="1148">SUM(BQ150:CH150)</f>
        <v>5</v>
      </c>
      <c r="DC150" s="64">
        <f t="shared" ref="DC150:DC153" si="1149">SUM(CI150:CZ150)</f>
        <v>2</v>
      </c>
      <c r="DD150" s="27"/>
    </row>
    <row r="151" spans="1:108" ht="24.95" customHeight="1">
      <c r="A151" s="14"/>
      <c r="B151" s="53">
        <v>2</v>
      </c>
      <c r="C151" s="190" t="s">
        <v>103</v>
      </c>
      <c r="D151" s="191"/>
      <c r="E151" s="56">
        <v>6</v>
      </c>
      <c r="F151" s="56">
        <v>5</v>
      </c>
      <c r="G151" s="56">
        <v>3</v>
      </c>
      <c r="H151" s="56">
        <v>6</v>
      </c>
      <c r="I151" s="56">
        <v>8</v>
      </c>
      <c r="J151" s="56">
        <v>4</v>
      </c>
      <c r="K151" s="56">
        <v>7</v>
      </c>
      <c r="L151" s="56">
        <v>8</v>
      </c>
      <c r="M151" s="56">
        <v>6</v>
      </c>
      <c r="N151" s="57">
        <f t="shared" si="1066"/>
        <v>53</v>
      </c>
      <c r="O151" s="56">
        <v>6</v>
      </c>
      <c r="P151" s="56">
        <v>3</v>
      </c>
      <c r="Q151" s="56">
        <v>5</v>
      </c>
      <c r="R151" s="56">
        <v>7</v>
      </c>
      <c r="S151" s="56">
        <v>8</v>
      </c>
      <c r="T151" s="56">
        <v>6</v>
      </c>
      <c r="U151" s="56">
        <v>6</v>
      </c>
      <c r="V151" s="56">
        <v>5</v>
      </c>
      <c r="W151" s="56">
        <v>6</v>
      </c>
      <c r="X151" s="57">
        <f t="shared" si="1067"/>
        <v>52</v>
      </c>
      <c r="Y151" s="57">
        <f t="shared" si="1068"/>
        <v>105</v>
      </c>
      <c r="Z151" s="164"/>
      <c r="AA151" s="7">
        <f t="shared" si="1069"/>
        <v>2</v>
      </c>
      <c r="AB151" s="7">
        <f t="shared" si="1070"/>
        <v>1</v>
      </c>
      <c r="AC151" s="7">
        <f t="shared" si="1071"/>
        <v>0</v>
      </c>
      <c r="AD151" s="7">
        <f t="shared" si="1072"/>
        <v>2</v>
      </c>
      <c r="AE151" s="7">
        <f t="shared" si="1073"/>
        <v>3</v>
      </c>
      <c r="AF151" s="7">
        <f t="shared" si="1074"/>
        <v>1</v>
      </c>
      <c r="AG151" s="7">
        <f t="shared" si="1075"/>
        <v>3</v>
      </c>
      <c r="AH151" s="7">
        <f t="shared" si="1076"/>
        <v>3</v>
      </c>
      <c r="AI151" s="7">
        <f t="shared" si="1077"/>
        <v>2</v>
      </c>
      <c r="AJ151" s="7">
        <f t="shared" si="1078"/>
        <v>2</v>
      </c>
      <c r="AK151" s="7">
        <f t="shared" si="1079"/>
        <v>0</v>
      </c>
      <c r="AL151" s="7">
        <f t="shared" si="1080"/>
        <v>1</v>
      </c>
      <c r="AM151" s="7">
        <f t="shared" si="1081"/>
        <v>4</v>
      </c>
      <c r="AN151" s="7">
        <f t="shared" si="1082"/>
        <v>3</v>
      </c>
      <c r="AO151" s="7">
        <f t="shared" si="1083"/>
        <v>2</v>
      </c>
      <c r="AP151" s="7">
        <f t="shared" si="1084"/>
        <v>2</v>
      </c>
      <c r="AQ151" s="7">
        <f t="shared" si="1085"/>
        <v>1</v>
      </c>
      <c r="AR151" s="7">
        <f t="shared" si="1086"/>
        <v>1</v>
      </c>
      <c r="AS151" s="65">
        <f t="shared" si="1087"/>
        <v>0</v>
      </c>
      <c r="AT151" s="66">
        <f t="shared" si="1088"/>
        <v>0</v>
      </c>
      <c r="AU151" s="66">
        <f t="shared" si="1089"/>
        <v>2</v>
      </c>
      <c r="AV151" s="66">
        <f t="shared" si="1090"/>
        <v>5</v>
      </c>
      <c r="AW151" s="66">
        <f t="shared" si="1091"/>
        <v>6</v>
      </c>
      <c r="AX151" s="67">
        <f t="shared" si="1092"/>
        <v>5</v>
      </c>
      <c r="AY151" s="50" t="str">
        <f t="shared" si="1093"/>
        <v/>
      </c>
      <c r="AZ151" s="50" t="str">
        <f t="shared" si="1094"/>
        <v/>
      </c>
      <c r="BA151" s="50">
        <f t="shared" si="1095"/>
        <v>0</v>
      </c>
      <c r="BB151" s="50" t="str">
        <f t="shared" si="1096"/>
        <v/>
      </c>
      <c r="BC151" s="50" t="str">
        <f t="shared" si="1097"/>
        <v/>
      </c>
      <c r="BD151" s="50">
        <f t="shared" si="1098"/>
        <v>1</v>
      </c>
      <c r="BE151" s="50" t="str">
        <f t="shared" si="1099"/>
        <v/>
      </c>
      <c r="BF151" s="50" t="str">
        <f t="shared" si="1100"/>
        <v/>
      </c>
      <c r="BG151" s="50" t="str">
        <f t="shared" si="1101"/>
        <v/>
      </c>
      <c r="BH151" s="50" t="str">
        <f t="shared" si="1102"/>
        <v/>
      </c>
      <c r="BI151" s="50">
        <f t="shared" si="1103"/>
        <v>0</v>
      </c>
      <c r="BJ151" s="50" t="str">
        <f t="shared" si="1104"/>
        <v/>
      </c>
      <c r="BK151" s="50">
        <f t="shared" si="1105"/>
        <v>4</v>
      </c>
      <c r="BL151" s="50" t="str">
        <f t="shared" si="1106"/>
        <v/>
      </c>
      <c r="BM151" s="50" t="str">
        <f t="shared" si="1107"/>
        <v/>
      </c>
      <c r="BN151" s="50" t="str">
        <f t="shared" si="1108"/>
        <v/>
      </c>
      <c r="BO151" s="50" t="str">
        <f t="shared" si="1109"/>
        <v/>
      </c>
      <c r="BP151" s="51" t="str">
        <f t="shared" si="1110"/>
        <v/>
      </c>
      <c r="BQ151" s="50">
        <f t="shared" si="1111"/>
        <v>2</v>
      </c>
      <c r="BR151" s="50">
        <f t="shared" si="1112"/>
        <v>1</v>
      </c>
      <c r="BS151" s="50" t="str">
        <f t="shared" si="1113"/>
        <v/>
      </c>
      <c r="BT151" s="50">
        <f t="shared" si="1114"/>
        <v>2</v>
      </c>
      <c r="BU151" s="50" t="str">
        <f t="shared" si="1115"/>
        <v/>
      </c>
      <c r="BV151" s="50" t="str">
        <f t="shared" si="1116"/>
        <v/>
      </c>
      <c r="BW151" s="50">
        <f t="shared" si="1117"/>
        <v>3</v>
      </c>
      <c r="BX151" s="50" t="str">
        <f t="shared" si="1118"/>
        <v/>
      </c>
      <c r="BY151" s="50">
        <f t="shared" si="1119"/>
        <v>2</v>
      </c>
      <c r="BZ151" s="50">
        <f t="shared" si="1120"/>
        <v>2</v>
      </c>
      <c r="CA151" s="50" t="str">
        <f t="shared" si="1121"/>
        <v/>
      </c>
      <c r="CB151" s="50">
        <f t="shared" si="1122"/>
        <v>1</v>
      </c>
      <c r="CC151" s="50" t="str">
        <f t="shared" si="1123"/>
        <v/>
      </c>
      <c r="CD151" s="50" t="str">
        <f t="shared" si="1124"/>
        <v/>
      </c>
      <c r="CE151" s="50">
        <f t="shared" si="1125"/>
        <v>2</v>
      </c>
      <c r="CF151" s="50">
        <f t="shared" si="1126"/>
        <v>2</v>
      </c>
      <c r="CG151" s="50">
        <f t="shared" si="1127"/>
        <v>1</v>
      </c>
      <c r="CH151" s="50" t="str">
        <f t="shared" si="1128"/>
        <v/>
      </c>
      <c r="CI151" s="61" t="str">
        <f t="shared" si="1129"/>
        <v/>
      </c>
      <c r="CJ151" s="50" t="str">
        <f t="shared" si="1130"/>
        <v/>
      </c>
      <c r="CK151" s="50" t="str">
        <f t="shared" si="1131"/>
        <v/>
      </c>
      <c r="CL151" s="50" t="str">
        <f t="shared" si="1132"/>
        <v/>
      </c>
      <c r="CM151" s="50">
        <f t="shared" si="1133"/>
        <v>3</v>
      </c>
      <c r="CN151" s="50" t="str">
        <f t="shared" si="1134"/>
        <v/>
      </c>
      <c r="CO151" s="50" t="str">
        <f t="shared" si="1135"/>
        <v/>
      </c>
      <c r="CP151" s="50">
        <f t="shared" si="1136"/>
        <v>3</v>
      </c>
      <c r="CQ151" s="50" t="str">
        <f t="shared" si="1137"/>
        <v/>
      </c>
      <c r="CR151" s="50" t="str">
        <f t="shared" si="1138"/>
        <v/>
      </c>
      <c r="CS151" s="50" t="str">
        <f t="shared" si="1139"/>
        <v/>
      </c>
      <c r="CT151" s="50" t="str">
        <f t="shared" si="1140"/>
        <v/>
      </c>
      <c r="CU151" s="50" t="str">
        <f t="shared" si="1141"/>
        <v/>
      </c>
      <c r="CV151" s="50">
        <f t="shared" si="1142"/>
        <v>3</v>
      </c>
      <c r="CW151" s="50" t="str">
        <f t="shared" si="1143"/>
        <v/>
      </c>
      <c r="CX151" s="50" t="str">
        <f t="shared" si="1144"/>
        <v/>
      </c>
      <c r="CY151" s="50" t="str">
        <f t="shared" si="1145"/>
        <v/>
      </c>
      <c r="CZ151" s="50">
        <f t="shared" si="1146"/>
        <v>1</v>
      </c>
      <c r="DA151" s="68">
        <f t="shared" si="1147"/>
        <v>5</v>
      </c>
      <c r="DB151" s="69">
        <f t="shared" si="1148"/>
        <v>18</v>
      </c>
      <c r="DC151" s="70">
        <f t="shared" si="1149"/>
        <v>10</v>
      </c>
      <c r="DD151" s="27"/>
    </row>
    <row r="152" spans="1:108" ht="24.95" customHeight="1">
      <c r="A152" s="14"/>
      <c r="B152" s="53" t="s">
        <v>29</v>
      </c>
      <c r="C152" s="190" t="s">
        <v>104</v>
      </c>
      <c r="D152" s="191"/>
      <c r="E152" s="56">
        <v>5</v>
      </c>
      <c r="F152" s="56">
        <v>5</v>
      </c>
      <c r="G152" s="56">
        <v>6</v>
      </c>
      <c r="H152" s="56">
        <v>5</v>
      </c>
      <c r="I152" s="56">
        <v>8</v>
      </c>
      <c r="J152" s="56">
        <v>4</v>
      </c>
      <c r="K152" s="56">
        <v>6</v>
      </c>
      <c r="L152" s="56">
        <v>6</v>
      </c>
      <c r="M152" s="56">
        <v>5</v>
      </c>
      <c r="N152" s="57">
        <f t="shared" si="1066"/>
        <v>50</v>
      </c>
      <c r="O152" s="56">
        <v>5</v>
      </c>
      <c r="P152" s="56">
        <v>4</v>
      </c>
      <c r="Q152" s="56">
        <v>5</v>
      </c>
      <c r="R152" s="56">
        <v>5</v>
      </c>
      <c r="S152" s="56">
        <v>6</v>
      </c>
      <c r="T152" s="56">
        <v>5</v>
      </c>
      <c r="U152" s="56">
        <v>4</v>
      </c>
      <c r="V152" s="56">
        <v>5</v>
      </c>
      <c r="W152" s="56">
        <v>6</v>
      </c>
      <c r="X152" s="57">
        <f t="shared" si="1067"/>
        <v>45</v>
      </c>
      <c r="Y152" s="57">
        <f t="shared" si="1068"/>
        <v>95</v>
      </c>
      <c r="Z152" s="164"/>
      <c r="AA152" s="7">
        <f t="shared" si="1069"/>
        <v>1</v>
      </c>
      <c r="AB152" s="7">
        <f t="shared" si="1070"/>
        <v>1</v>
      </c>
      <c r="AC152" s="7">
        <f t="shared" si="1071"/>
        <v>3</v>
      </c>
      <c r="AD152" s="7">
        <f t="shared" si="1072"/>
        <v>1</v>
      </c>
      <c r="AE152" s="7">
        <f t="shared" si="1073"/>
        <v>3</v>
      </c>
      <c r="AF152" s="7">
        <f t="shared" si="1074"/>
        <v>1</v>
      </c>
      <c r="AG152" s="7">
        <f t="shared" si="1075"/>
        <v>2</v>
      </c>
      <c r="AH152" s="7">
        <f t="shared" si="1076"/>
        <v>1</v>
      </c>
      <c r="AI152" s="7">
        <f t="shared" si="1077"/>
        <v>1</v>
      </c>
      <c r="AJ152" s="7">
        <f t="shared" si="1078"/>
        <v>1</v>
      </c>
      <c r="AK152" s="7">
        <f t="shared" si="1079"/>
        <v>1</v>
      </c>
      <c r="AL152" s="7">
        <f t="shared" si="1080"/>
        <v>1</v>
      </c>
      <c r="AM152" s="7">
        <f t="shared" si="1081"/>
        <v>2</v>
      </c>
      <c r="AN152" s="7">
        <f t="shared" si="1082"/>
        <v>1</v>
      </c>
      <c r="AO152" s="7">
        <f t="shared" si="1083"/>
        <v>1</v>
      </c>
      <c r="AP152" s="7">
        <f t="shared" si="1084"/>
        <v>0</v>
      </c>
      <c r="AQ152" s="7">
        <f t="shared" si="1085"/>
        <v>1</v>
      </c>
      <c r="AR152" s="7">
        <f t="shared" si="1086"/>
        <v>1</v>
      </c>
      <c r="AS152" s="65">
        <f t="shared" si="1087"/>
        <v>0</v>
      </c>
      <c r="AT152" s="66">
        <f t="shared" si="1088"/>
        <v>0</v>
      </c>
      <c r="AU152" s="66">
        <f t="shared" si="1089"/>
        <v>1</v>
      </c>
      <c r="AV152" s="66">
        <f t="shared" si="1090"/>
        <v>13</v>
      </c>
      <c r="AW152" s="66">
        <f t="shared" si="1091"/>
        <v>2</v>
      </c>
      <c r="AX152" s="67">
        <f t="shared" si="1092"/>
        <v>2</v>
      </c>
      <c r="AY152" s="50" t="str">
        <f t="shared" si="1093"/>
        <v/>
      </c>
      <c r="AZ152" s="50" t="str">
        <f t="shared" si="1094"/>
        <v/>
      </c>
      <c r="BA152" s="50">
        <f t="shared" si="1095"/>
        <v>3</v>
      </c>
      <c r="BB152" s="50" t="str">
        <f t="shared" si="1096"/>
        <v/>
      </c>
      <c r="BC152" s="50" t="str">
        <f t="shared" si="1097"/>
        <v/>
      </c>
      <c r="BD152" s="50">
        <f t="shared" si="1098"/>
        <v>1</v>
      </c>
      <c r="BE152" s="50" t="str">
        <f t="shared" si="1099"/>
        <v/>
      </c>
      <c r="BF152" s="50" t="str">
        <f t="shared" si="1100"/>
        <v/>
      </c>
      <c r="BG152" s="50" t="str">
        <f t="shared" si="1101"/>
        <v/>
      </c>
      <c r="BH152" s="50" t="str">
        <f t="shared" si="1102"/>
        <v/>
      </c>
      <c r="BI152" s="50">
        <f t="shared" si="1103"/>
        <v>1</v>
      </c>
      <c r="BJ152" s="50" t="str">
        <f t="shared" si="1104"/>
        <v/>
      </c>
      <c r="BK152" s="50">
        <f t="shared" si="1105"/>
        <v>2</v>
      </c>
      <c r="BL152" s="50" t="str">
        <f t="shared" si="1106"/>
        <v/>
      </c>
      <c r="BM152" s="50" t="str">
        <f t="shared" si="1107"/>
        <v/>
      </c>
      <c r="BN152" s="50" t="str">
        <f t="shared" si="1108"/>
        <v/>
      </c>
      <c r="BO152" s="50" t="str">
        <f t="shared" si="1109"/>
        <v/>
      </c>
      <c r="BP152" s="51" t="str">
        <f t="shared" si="1110"/>
        <v/>
      </c>
      <c r="BQ152" s="50">
        <f t="shared" si="1111"/>
        <v>1</v>
      </c>
      <c r="BR152" s="50">
        <f t="shared" si="1112"/>
        <v>1</v>
      </c>
      <c r="BS152" s="50" t="str">
        <f t="shared" si="1113"/>
        <v/>
      </c>
      <c r="BT152" s="50">
        <f t="shared" si="1114"/>
        <v>1</v>
      </c>
      <c r="BU152" s="50" t="str">
        <f t="shared" si="1115"/>
        <v/>
      </c>
      <c r="BV152" s="50" t="str">
        <f t="shared" si="1116"/>
        <v/>
      </c>
      <c r="BW152" s="50">
        <f t="shared" si="1117"/>
        <v>2</v>
      </c>
      <c r="BX152" s="50" t="str">
        <f t="shared" si="1118"/>
        <v/>
      </c>
      <c r="BY152" s="50">
        <f t="shared" si="1119"/>
        <v>1</v>
      </c>
      <c r="BZ152" s="50">
        <f t="shared" si="1120"/>
        <v>1</v>
      </c>
      <c r="CA152" s="50" t="str">
        <f t="shared" si="1121"/>
        <v/>
      </c>
      <c r="CB152" s="50">
        <f t="shared" si="1122"/>
        <v>1</v>
      </c>
      <c r="CC152" s="50" t="str">
        <f t="shared" si="1123"/>
        <v/>
      </c>
      <c r="CD152" s="50" t="str">
        <f t="shared" si="1124"/>
        <v/>
      </c>
      <c r="CE152" s="50">
        <f t="shared" si="1125"/>
        <v>1</v>
      </c>
      <c r="CF152" s="50">
        <f t="shared" si="1126"/>
        <v>0</v>
      </c>
      <c r="CG152" s="50">
        <f t="shared" si="1127"/>
        <v>1</v>
      </c>
      <c r="CH152" s="50" t="str">
        <f t="shared" si="1128"/>
        <v/>
      </c>
      <c r="CI152" s="61" t="str">
        <f t="shared" si="1129"/>
        <v/>
      </c>
      <c r="CJ152" s="50" t="str">
        <f t="shared" si="1130"/>
        <v/>
      </c>
      <c r="CK152" s="50" t="str">
        <f t="shared" si="1131"/>
        <v/>
      </c>
      <c r="CL152" s="50" t="str">
        <f t="shared" si="1132"/>
        <v/>
      </c>
      <c r="CM152" s="50">
        <f t="shared" si="1133"/>
        <v>3</v>
      </c>
      <c r="CN152" s="50" t="str">
        <f t="shared" si="1134"/>
        <v/>
      </c>
      <c r="CO152" s="50" t="str">
        <f t="shared" si="1135"/>
        <v/>
      </c>
      <c r="CP152" s="50">
        <f t="shared" si="1136"/>
        <v>1</v>
      </c>
      <c r="CQ152" s="50" t="str">
        <f t="shared" si="1137"/>
        <v/>
      </c>
      <c r="CR152" s="50" t="str">
        <f t="shared" si="1138"/>
        <v/>
      </c>
      <c r="CS152" s="50" t="str">
        <f t="shared" si="1139"/>
        <v/>
      </c>
      <c r="CT152" s="50" t="str">
        <f t="shared" si="1140"/>
        <v/>
      </c>
      <c r="CU152" s="50" t="str">
        <f t="shared" si="1141"/>
        <v/>
      </c>
      <c r="CV152" s="50">
        <f t="shared" si="1142"/>
        <v>1</v>
      </c>
      <c r="CW152" s="50" t="str">
        <f t="shared" si="1143"/>
        <v/>
      </c>
      <c r="CX152" s="50" t="str">
        <f t="shared" si="1144"/>
        <v/>
      </c>
      <c r="CY152" s="50" t="str">
        <f t="shared" si="1145"/>
        <v/>
      </c>
      <c r="CZ152" s="50">
        <f t="shared" si="1146"/>
        <v>1</v>
      </c>
      <c r="DA152" s="68">
        <f t="shared" si="1147"/>
        <v>7</v>
      </c>
      <c r="DB152" s="69">
        <f t="shared" si="1148"/>
        <v>10</v>
      </c>
      <c r="DC152" s="70">
        <f t="shared" si="1149"/>
        <v>6</v>
      </c>
      <c r="DD152" s="27"/>
    </row>
    <row r="153" spans="1:108" s="82" customFormat="1" ht="24.95" customHeight="1" thickBot="1">
      <c r="A153" s="71"/>
      <c r="B153" s="72" t="s">
        <v>30</v>
      </c>
      <c r="C153" s="190" t="s">
        <v>105</v>
      </c>
      <c r="D153" s="191"/>
      <c r="E153" s="56">
        <v>4</v>
      </c>
      <c r="F153" s="56">
        <v>6</v>
      </c>
      <c r="G153" s="56">
        <v>3</v>
      </c>
      <c r="H153" s="56">
        <v>5</v>
      </c>
      <c r="I153" s="56">
        <v>5</v>
      </c>
      <c r="J153" s="56">
        <v>3</v>
      </c>
      <c r="K153" s="56">
        <v>4</v>
      </c>
      <c r="L153" s="56">
        <v>4</v>
      </c>
      <c r="M153" s="56">
        <v>4</v>
      </c>
      <c r="N153" s="57">
        <f t="shared" si="1066"/>
        <v>38</v>
      </c>
      <c r="O153" s="56">
        <v>4</v>
      </c>
      <c r="P153" s="56">
        <v>2</v>
      </c>
      <c r="Q153" s="56">
        <v>4</v>
      </c>
      <c r="R153" s="56">
        <v>4</v>
      </c>
      <c r="S153" s="56">
        <v>5</v>
      </c>
      <c r="T153" s="56">
        <v>5</v>
      </c>
      <c r="U153" s="56">
        <v>4</v>
      </c>
      <c r="V153" s="56">
        <v>4</v>
      </c>
      <c r="W153" s="56">
        <v>5</v>
      </c>
      <c r="X153" s="73">
        <f t="shared" si="1067"/>
        <v>37</v>
      </c>
      <c r="Y153" s="73">
        <f t="shared" si="1068"/>
        <v>75</v>
      </c>
      <c r="Z153" s="166"/>
      <c r="AA153" s="7">
        <f t="shared" si="1069"/>
        <v>0</v>
      </c>
      <c r="AB153" s="7">
        <f t="shared" si="1070"/>
        <v>2</v>
      </c>
      <c r="AC153" s="7">
        <f t="shared" si="1071"/>
        <v>0</v>
      </c>
      <c r="AD153" s="7">
        <f t="shared" si="1072"/>
        <v>1</v>
      </c>
      <c r="AE153" s="7">
        <f t="shared" si="1073"/>
        <v>0</v>
      </c>
      <c r="AF153" s="7">
        <f t="shared" si="1074"/>
        <v>0</v>
      </c>
      <c r="AG153" s="7">
        <f t="shared" si="1075"/>
        <v>0</v>
      </c>
      <c r="AH153" s="7">
        <f t="shared" si="1076"/>
        <v>-1</v>
      </c>
      <c r="AI153" s="7">
        <f t="shared" si="1077"/>
        <v>0</v>
      </c>
      <c r="AJ153" s="7">
        <f t="shared" si="1078"/>
        <v>0</v>
      </c>
      <c r="AK153" s="7">
        <f t="shared" si="1079"/>
        <v>-1</v>
      </c>
      <c r="AL153" s="7">
        <f t="shared" si="1080"/>
        <v>0</v>
      </c>
      <c r="AM153" s="7">
        <f t="shared" si="1081"/>
        <v>1</v>
      </c>
      <c r="AN153" s="7">
        <f t="shared" si="1082"/>
        <v>0</v>
      </c>
      <c r="AO153" s="7">
        <f t="shared" si="1083"/>
        <v>1</v>
      </c>
      <c r="AP153" s="7">
        <f t="shared" si="1084"/>
        <v>0</v>
      </c>
      <c r="AQ153" s="7">
        <f t="shared" si="1085"/>
        <v>0</v>
      </c>
      <c r="AR153" s="7">
        <f t="shared" si="1086"/>
        <v>0</v>
      </c>
      <c r="AS153" s="75">
        <f t="shared" si="1087"/>
        <v>0</v>
      </c>
      <c r="AT153" s="76">
        <f t="shared" si="1088"/>
        <v>2</v>
      </c>
      <c r="AU153" s="76">
        <f t="shared" si="1089"/>
        <v>12</v>
      </c>
      <c r="AV153" s="76">
        <f t="shared" si="1090"/>
        <v>3</v>
      </c>
      <c r="AW153" s="76">
        <f t="shared" si="1091"/>
        <v>1</v>
      </c>
      <c r="AX153" s="77">
        <f t="shared" si="1092"/>
        <v>0</v>
      </c>
      <c r="AY153" s="50" t="str">
        <f t="shared" si="1093"/>
        <v/>
      </c>
      <c r="AZ153" s="50" t="str">
        <f t="shared" si="1094"/>
        <v/>
      </c>
      <c r="BA153" s="50">
        <f t="shared" si="1095"/>
        <v>0</v>
      </c>
      <c r="BB153" s="50" t="str">
        <f t="shared" si="1096"/>
        <v/>
      </c>
      <c r="BC153" s="50" t="str">
        <f t="shared" si="1097"/>
        <v/>
      </c>
      <c r="BD153" s="50">
        <f t="shared" si="1098"/>
        <v>0</v>
      </c>
      <c r="BE153" s="50" t="str">
        <f t="shared" si="1099"/>
        <v/>
      </c>
      <c r="BF153" s="50" t="str">
        <f t="shared" si="1100"/>
        <v/>
      </c>
      <c r="BG153" s="50" t="str">
        <f t="shared" si="1101"/>
        <v/>
      </c>
      <c r="BH153" s="50" t="str">
        <f t="shared" si="1102"/>
        <v/>
      </c>
      <c r="BI153" s="50">
        <f t="shared" si="1103"/>
        <v>-1</v>
      </c>
      <c r="BJ153" s="50" t="str">
        <f t="shared" si="1104"/>
        <v/>
      </c>
      <c r="BK153" s="50">
        <f t="shared" si="1105"/>
        <v>1</v>
      </c>
      <c r="BL153" s="50" t="str">
        <f t="shared" si="1106"/>
        <v/>
      </c>
      <c r="BM153" s="50" t="str">
        <f t="shared" si="1107"/>
        <v/>
      </c>
      <c r="BN153" s="50" t="str">
        <f t="shared" si="1108"/>
        <v/>
      </c>
      <c r="BO153" s="50" t="str">
        <f t="shared" si="1109"/>
        <v/>
      </c>
      <c r="BP153" s="51" t="str">
        <f t="shared" si="1110"/>
        <v/>
      </c>
      <c r="BQ153" s="50">
        <f t="shared" si="1111"/>
        <v>0</v>
      </c>
      <c r="BR153" s="50">
        <f t="shared" si="1112"/>
        <v>2</v>
      </c>
      <c r="BS153" s="50" t="str">
        <f t="shared" si="1113"/>
        <v/>
      </c>
      <c r="BT153" s="50">
        <f t="shared" si="1114"/>
        <v>1</v>
      </c>
      <c r="BU153" s="50" t="str">
        <f t="shared" si="1115"/>
        <v/>
      </c>
      <c r="BV153" s="50" t="str">
        <f t="shared" si="1116"/>
        <v/>
      </c>
      <c r="BW153" s="50">
        <f t="shared" si="1117"/>
        <v>0</v>
      </c>
      <c r="BX153" s="50" t="str">
        <f t="shared" si="1118"/>
        <v/>
      </c>
      <c r="BY153" s="50">
        <f t="shared" si="1119"/>
        <v>0</v>
      </c>
      <c r="BZ153" s="50">
        <f t="shared" si="1120"/>
        <v>0</v>
      </c>
      <c r="CA153" s="50" t="str">
        <f t="shared" si="1121"/>
        <v/>
      </c>
      <c r="CB153" s="50">
        <f t="shared" si="1122"/>
        <v>0</v>
      </c>
      <c r="CC153" s="50" t="str">
        <f t="shared" si="1123"/>
        <v/>
      </c>
      <c r="CD153" s="50" t="str">
        <f t="shared" si="1124"/>
        <v/>
      </c>
      <c r="CE153" s="50">
        <f t="shared" si="1125"/>
        <v>1</v>
      </c>
      <c r="CF153" s="50">
        <f t="shared" si="1126"/>
        <v>0</v>
      </c>
      <c r="CG153" s="50">
        <f t="shared" si="1127"/>
        <v>0</v>
      </c>
      <c r="CH153" s="50" t="str">
        <f t="shared" si="1128"/>
        <v/>
      </c>
      <c r="CI153" s="61" t="str">
        <f t="shared" si="1129"/>
        <v/>
      </c>
      <c r="CJ153" s="50" t="str">
        <f t="shared" si="1130"/>
        <v/>
      </c>
      <c r="CK153" s="50" t="str">
        <f t="shared" si="1131"/>
        <v/>
      </c>
      <c r="CL153" s="50" t="str">
        <f t="shared" si="1132"/>
        <v/>
      </c>
      <c r="CM153" s="50">
        <f t="shared" si="1133"/>
        <v>0</v>
      </c>
      <c r="CN153" s="50" t="str">
        <f t="shared" si="1134"/>
        <v/>
      </c>
      <c r="CO153" s="50" t="str">
        <f t="shared" si="1135"/>
        <v/>
      </c>
      <c r="CP153" s="50">
        <f t="shared" si="1136"/>
        <v>-1</v>
      </c>
      <c r="CQ153" s="50" t="str">
        <f t="shared" si="1137"/>
        <v/>
      </c>
      <c r="CR153" s="50" t="str">
        <f t="shared" si="1138"/>
        <v/>
      </c>
      <c r="CS153" s="50" t="str">
        <f t="shared" si="1139"/>
        <v/>
      </c>
      <c r="CT153" s="50" t="str">
        <f t="shared" si="1140"/>
        <v/>
      </c>
      <c r="CU153" s="50" t="str">
        <f t="shared" si="1141"/>
        <v/>
      </c>
      <c r="CV153" s="50">
        <f t="shared" si="1142"/>
        <v>0</v>
      </c>
      <c r="CW153" s="50" t="str">
        <f t="shared" si="1143"/>
        <v/>
      </c>
      <c r="CX153" s="50" t="str">
        <f t="shared" si="1144"/>
        <v/>
      </c>
      <c r="CY153" s="50" t="str">
        <f t="shared" si="1145"/>
        <v/>
      </c>
      <c r="CZ153" s="50">
        <f t="shared" si="1146"/>
        <v>0</v>
      </c>
      <c r="DA153" s="78">
        <f t="shared" si="1147"/>
        <v>0</v>
      </c>
      <c r="DB153" s="79">
        <f t="shared" si="1148"/>
        <v>4</v>
      </c>
      <c r="DC153" s="80">
        <f t="shared" si="1149"/>
        <v>-1</v>
      </c>
      <c r="DD153" s="81"/>
    </row>
    <row r="154" spans="1:108" ht="12.75" customHeight="1">
      <c r="A154" s="14"/>
      <c r="B154" s="83"/>
      <c r="C154" s="83"/>
      <c r="D154" s="83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5"/>
      <c r="Q154" s="85"/>
      <c r="R154" s="85"/>
      <c r="S154" s="85"/>
      <c r="T154" s="85"/>
      <c r="U154" s="85"/>
      <c r="V154" s="85"/>
      <c r="W154" s="85"/>
      <c r="X154" s="192">
        <f t="shared" ref="X154" si="1150">SUM(Y150:Y153)</f>
        <v>360</v>
      </c>
      <c r="Y154" s="193"/>
      <c r="Z154" s="164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198">
        <f t="shared" ref="AS154:AX154" si="1151">SUM(AS150:AS153)</f>
        <v>0</v>
      </c>
      <c r="AT154" s="200">
        <f t="shared" si="1151"/>
        <v>2</v>
      </c>
      <c r="AU154" s="200">
        <f t="shared" si="1151"/>
        <v>23</v>
      </c>
      <c r="AV154" s="200">
        <f t="shared" si="1151"/>
        <v>29</v>
      </c>
      <c r="AW154" s="200">
        <f t="shared" si="1151"/>
        <v>10</v>
      </c>
      <c r="AX154" s="204">
        <f t="shared" si="1151"/>
        <v>8</v>
      </c>
      <c r="AY154" s="50"/>
      <c r="AZ154" s="50"/>
      <c r="BA154" s="50"/>
      <c r="BB154" s="50"/>
      <c r="BC154" s="50"/>
      <c r="BD154" s="50"/>
      <c r="BE154" s="50"/>
      <c r="BF154" s="50"/>
      <c r="BG154" s="50"/>
      <c r="BH154" s="50"/>
      <c r="BI154" s="50"/>
      <c r="BJ154" s="50"/>
      <c r="BK154" s="50"/>
      <c r="BL154" s="50"/>
      <c r="BM154" s="50"/>
      <c r="BN154" s="50"/>
      <c r="BO154" s="50"/>
      <c r="BP154" s="51"/>
      <c r="BQ154" s="50"/>
      <c r="BR154" s="50"/>
      <c r="BS154" s="50"/>
      <c r="BT154" s="50"/>
      <c r="BU154" s="50"/>
      <c r="BV154" s="50"/>
      <c r="BW154" s="50"/>
      <c r="BX154" s="50"/>
      <c r="BY154" s="50"/>
      <c r="BZ154" s="50"/>
      <c r="CA154" s="50"/>
      <c r="CB154" s="50"/>
      <c r="CC154" s="50"/>
      <c r="CD154" s="50"/>
      <c r="CE154" s="50"/>
      <c r="CF154" s="50"/>
      <c r="CG154" s="50"/>
      <c r="CH154" s="50"/>
      <c r="CI154" s="61"/>
      <c r="CJ154" s="50"/>
      <c r="CK154" s="50"/>
      <c r="CL154" s="50"/>
      <c r="CM154" s="50"/>
      <c r="CN154" s="50"/>
      <c r="CO154" s="50"/>
      <c r="CP154" s="50"/>
      <c r="CQ154" s="50"/>
      <c r="CR154" s="50"/>
      <c r="CS154" s="50"/>
      <c r="CT154" s="50"/>
      <c r="CU154" s="50"/>
      <c r="CV154" s="50"/>
      <c r="CW154" s="50"/>
      <c r="CX154" s="50"/>
      <c r="CY154" s="50"/>
      <c r="CZ154" s="50"/>
      <c r="DA154" s="206">
        <f t="shared" ref="DA154:DC154" si="1152">SUM(DA150:DA153)</f>
        <v>18</v>
      </c>
      <c r="DB154" s="186">
        <f t="shared" si="1152"/>
        <v>37</v>
      </c>
      <c r="DC154" s="188">
        <f t="shared" si="1152"/>
        <v>17</v>
      </c>
      <c r="DD154" s="27"/>
    </row>
    <row r="155" spans="1:108" ht="12.75" customHeight="1" thickBot="1">
      <c r="A155" s="14"/>
      <c r="B155" s="83"/>
      <c r="C155" s="83"/>
      <c r="D155" s="83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5"/>
      <c r="Q155" s="85"/>
      <c r="R155" s="85"/>
      <c r="S155" s="85"/>
      <c r="T155" s="85"/>
      <c r="U155" s="85"/>
      <c r="V155" s="85"/>
      <c r="W155" s="85"/>
      <c r="X155" s="194"/>
      <c r="Y155" s="195"/>
      <c r="Z155" s="164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199"/>
      <c r="AT155" s="201"/>
      <c r="AU155" s="201"/>
      <c r="AV155" s="201"/>
      <c r="AW155" s="201"/>
      <c r="AX155" s="205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  <c r="BO155" s="50"/>
      <c r="BP155" s="51"/>
      <c r="BQ155" s="50"/>
      <c r="BR155" s="50"/>
      <c r="BS155" s="50"/>
      <c r="BT155" s="50"/>
      <c r="BU155" s="50"/>
      <c r="BV155" s="50"/>
      <c r="BW155" s="50"/>
      <c r="BX155" s="50"/>
      <c r="BY155" s="50"/>
      <c r="BZ155" s="50"/>
      <c r="CA155" s="50"/>
      <c r="CB155" s="50"/>
      <c r="CC155" s="50"/>
      <c r="CD155" s="50"/>
      <c r="CE155" s="50"/>
      <c r="CF155" s="50"/>
      <c r="CG155" s="50"/>
      <c r="CH155" s="50"/>
      <c r="CI155" s="61"/>
      <c r="CJ155" s="50"/>
      <c r="CK155" s="50"/>
      <c r="CL155" s="50"/>
      <c r="CM155" s="50"/>
      <c r="CN155" s="50"/>
      <c r="CO155" s="50"/>
      <c r="CP155" s="50"/>
      <c r="CQ155" s="50"/>
      <c r="CR155" s="50"/>
      <c r="CS155" s="50"/>
      <c r="CT155" s="50"/>
      <c r="CU155" s="50"/>
      <c r="CV155" s="50"/>
      <c r="CW155" s="50"/>
      <c r="CX155" s="50"/>
      <c r="CY155" s="50"/>
      <c r="CZ155" s="50"/>
      <c r="DA155" s="207"/>
      <c r="DB155" s="187"/>
      <c r="DC155" s="189"/>
      <c r="DD155" s="27"/>
    </row>
    <row r="156" spans="1:108" ht="13.5" customHeight="1" thickBot="1">
      <c r="A156" s="14"/>
      <c r="B156" s="83"/>
      <c r="C156" s="83"/>
      <c r="D156" s="83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5"/>
      <c r="Q156" s="85"/>
      <c r="R156" s="85"/>
      <c r="S156" s="85"/>
      <c r="T156" s="85"/>
      <c r="U156" s="85"/>
      <c r="V156" s="85"/>
      <c r="W156" s="85"/>
      <c r="X156" s="196"/>
      <c r="Y156" s="197"/>
      <c r="Z156" s="164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22"/>
      <c r="AT156" s="23"/>
      <c r="AU156" s="23"/>
      <c r="AV156" s="23"/>
      <c r="AW156" s="23"/>
      <c r="AX156" s="23"/>
      <c r="AY156" s="24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6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4"/>
      <c r="CJ156" s="25"/>
      <c r="CK156" s="25"/>
      <c r="CL156" s="25"/>
      <c r="CM156" s="25"/>
      <c r="CN156" s="25"/>
      <c r="CO156" s="25"/>
      <c r="CP156" s="25"/>
      <c r="CQ156" s="25"/>
      <c r="CR156" s="25"/>
      <c r="CS156" s="25"/>
      <c r="CT156" s="25"/>
      <c r="CU156" s="25"/>
      <c r="CV156" s="25"/>
      <c r="CW156" s="25"/>
      <c r="CX156" s="25"/>
      <c r="CY156" s="25"/>
      <c r="CZ156" s="26"/>
      <c r="DA156" s="23"/>
      <c r="DB156" s="23"/>
      <c r="DC156" s="23"/>
      <c r="DD156" s="27"/>
    </row>
    <row r="157" spans="1:108">
      <c r="A157" s="28"/>
      <c r="B157" s="86"/>
      <c r="C157" s="86"/>
      <c r="D157" s="153" t="str">
        <f>C148</f>
        <v>MANITOWOC RONCALLI</v>
      </c>
      <c r="E157" s="152">
        <f t="shared" ref="E157:M157" si="1153">SUM(E150:E153)</f>
        <v>19</v>
      </c>
      <c r="F157" s="152">
        <f t="shared" si="1153"/>
        <v>21</v>
      </c>
      <c r="G157" s="152">
        <f t="shared" si="1153"/>
        <v>18</v>
      </c>
      <c r="H157" s="152">
        <f t="shared" si="1153"/>
        <v>21</v>
      </c>
      <c r="I157" s="152">
        <f t="shared" si="1153"/>
        <v>26</v>
      </c>
      <c r="J157" s="152">
        <f t="shared" si="1153"/>
        <v>15</v>
      </c>
      <c r="K157" s="152">
        <f t="shared" si="1153"/>
        <v>21</v>
      </c>
      <c r="L157" s="152">
        <f t="shared" si="1153"/>
        <v>24</v>
      </c>
      <c r="M157" s="152">
        <f t="shared" si="1153"/>
        <v>19</v>
      </c>
      <c r="N157" s="152">
        <f>SUM(N150:N153)</f>
        <v>184</v>
      </c>
      <c r="O157" s="152">
        <f t="shared" ref="O157:Y157" si="1154">SUM(O150:O153)</f>
        <v>20</v>
      </c>
      <c r="P157" s="152">
        <f t="shared" si="1154"/>
        <v>12</v>
      </c>
      <c r="Q157" s="152">
        <f t="shared" si="1154"/>
        <v>18</v>
      </c>
      <c r="R157" s="152">
        <f t="shared" si="1154"/>
        <v>21</v>
      </c>
      <c r="S157" s="152">
        <f t="shared" si="1154"/>
        <v>25</v>
      </c>
      <c r="T157" s="152">
        <f t="shared" si="1154"/>
        <v>21</v>
      </c>
      <c r="U157" s="152">
        <f t="shared" si="1154"/>
        <v>19</v>
      </c>
      <c r="V157" s="152">
        <f t="shared" si="1154"/>
        <v>18</v>
      </c>
      <c r="W157" s="152">
        <f t="shared" si="1154"/>
        <v>22</v>
      </c>
      <c r="X157" s="152">
        <f t="shared" si="1154"/>
        <v>176</v>
      </c>
      <c r="Y157" s="152">
        <f t="shared" si="1154"/>
        <v>360</v>
      </c>
      <c r="Z157" s="16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22"/>
      <c r="AT157" s="23"/>
      <c r="AU157" s="23"/>
      <c r="AV157" s="23"/>
      <c r="AW157" s="23"/>
      <c r="AX157" s="23"/>
      <c r="AY157" s="24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6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4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6"/>
      <c r="DA157" s="23"/>
      <c r="DB157" s="23"/>
      <c r="DC157" s="23"/>
      <c r="DD157" s="27"/>
    </row>
    <row r="158" spans="1:108">
      <c r="A158" s="14"/>
      <c r="B158" s="35"/>
      <c r="C158" s="36"/>
      <c r="D158" s="37" t="s">
        <v>7</v>
      </c>
      <c r="E158" s="42">
        <f t="shared" ref="E158:T158" si="1155">E$4</f>
        <v>4</v>
      </c>
      <c r="F158" s="42">
        <f t="shared" si="1155"/>
        <v>4</v>
      </c>
      <c r="G158" s="42">
        <f t="shared" si="1155"/>
        <v>3</v>
      </c>
      <c r="H158" s="42">
        <f t="shared" si="1155"/>
        <v>4</v>
      </c>
      <c r="I158" s="42">
        <f t="shared" si="1155"/>
        <v>5</v>
      </c>
      <c r="J158" s="42">
        <f t="shared" si="1155"/>
        <v>3</v>
      </c>
      <c r="K158" s="42">
        <f t="shared" si="1155"/>
        <v>4</v>
      </c>
      <c r="L158" s="42">
        <f t="shared" si="1155"/>
        <v>5</v>
      </c>
      <c r="M158" s="42">
        <f t="shared" si="1155"/>
        <v>4</v>
      </c>
      <c r="N158" s="42">
        <f t="shared" si="1155"/>
        <v>36</v>
      </c>
      <c r="O158" s="42">
        <f t="shared" si="1155"/>
        <v>4</v>
      </c>
      <c r="P158" s="42">
        <f t="shared" si="1155"/>
        <v>3</v>
      </c>
      <c r="Q158" s="42">
        <f t="shared" si="1155"/>
        <v>4</v>
      </c>
      <c r="R158" s="42">
        <f t="shared" si="1155"/>
        <v>3</v>
      </c>
      <c r="S158" s="42">
        <f t="shared" si="1155"/>
        <v>5</v>
      </c>
      <c r="T158" s="42">
        <f t="shared" si="1155"/>
        <v>4</v>
      </c>
      <c r="U158" s="42">
        <f t="shared" ref="U158:Y158" si="1156">U$4</f>
        <v>4</v>
      </c>
      <c r="V158" s="42">
        <f t="shared" si="1156"/>
        <v>4</v>
      </c>
      <c r="W158" s="42">
        <f t="shared" si="1156"/>
        <v>5</v>
      </c>
      <c r="X158" s="42">
        <f t="shared" si="1156"/>
        <v>36</v>
      </c>
      <c r="Y158" s="42">
        <f t="shared" si="1156"/>
        <v>72</v>
      </c>
      <c r="Z158" s="164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22"/>
      <c r="AT158" s="23"/>
      <c r="AU158" s="23"/>
      <c r="AV158" s="23"/>
      <c r="AW158" s="23"/>
      <c r="AX158" s="23"/>
      <c r="AY158" s="24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6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4"/>
      <c r="CJ158" s="25"/>
      <c r="CK158" s="25"/>
      <c r="CL158" s="25"/>
      <c r="CM158" s="25"/>
      <c r="CN158" s="25"/>
      <c r="CO158" s="25"/>
      <c r="CP158" s="25"/>
      <c r="CQ158" s="25"/>
      <c r="CR158" s="25"/>
      <c r="CS158" s="25"/>
      <c r="CT158" s="25"/>
      <c r="CU158" s="25"/>
      <c r="CV158" s="25"/>
      <c r="CW158" s="25"/>
      <c r="CX158" s="25"/>
      <c r="CY158" s="25"/>
      <c r="CZ158" s="26"/>
      <c r="DA158" s="23"/>
      <c r="DB158" s="23"/>
      <c r="DC158" s="23"/>
      <c r="DD158" s="27"/>
    </row>
    <row r="159" spans="1:108" ht="19.5" thickBot="1">
      <c r="A159" s="14"/>
      <c r="B159" s="39" t="s">
        <v>8</v>
      </c>
      <c r="C159" s="40" t="s">
        <v>45</v>
      </c>
      <c r="D159" s="41" t="s">
        <v>9</v>
      </c>
      <c r="E159" s="42">
        <f t="shared" ref="E159:T159" si="1157">E$5</f>
        <v>365</v>
      </c>
      <c r="F159" s="42">
        <f t="shared" si="1157"/>
        <v>358</v>
      </c>
      <c r="G159" s="42">
        <f t="shared" si="1157"/>
        <v>138</v>
      </c>
      <c r="H159" s="42">
        <f t="shared" si="1157"/>
        <v>440</v>
      </c>
      <c r="I159" s="42">
        <f t="shared" si="1157"/>
        <v>517</v>
      </c>
      <c r="J159" s="42">
        <f t="shared" si="1157"/>
        <v>149</v>
      </c>
      <c r="K159" s="42">
        <f t="shared" si="1157"/>
        <v>360</v>
      </c>
      <c r="L159" s="42">
        <f t="shared" si="1157"/>
        <v>542</v>
      </c>
      <c r="M159" s="42">
        <f t="shared" si="1157"/>
        <v>385</v>
      </c>
      <c r="N159" s="42">
        <f t="shared" si="1157"/>
        <v>3254</v>
      </c>
      <c r="O159" s="42">
        <f t="shared" si="1157"/>
        <v>385</v>
      </c>
      <c r="P159" s="42">
        <f t="shared" si="1157"/>
        <v>177</v>
      </c>
      <c r="Q159" s="42">
        <f t="shared" si="1157"/>
        <v>380</v>
      </c>
      <c r="R159" s="42">
        <f t="shared" si="1157"/>
        <v>152</v>
      </c>
      <c r="S159" s="42">
        <f t="shared" si="1157"/>
        <v>520</v>
      </c>
      <c r="T159" s="42">
        <f t="shared" si="1157"/>
        <v>459</v>
      </c>
      <c r="U159" s="42">
        <f t="shared" ref="U159:Y159" si="1158">U$5</f>
        <v>436</v>
      </c>
      <c r="V159" s="42">
        <f t="shared" si="1158"/>
        <v>362</v>
      </c>
      <c r="W159" s="42">
        <f t="shared" si="1158"/>
        <v>540</v>
      </c>
      <c r="X159" s="42">
        <f t="shared" si="1158"/>
        <v>3411</v>
      </c>
      <c r="Y159" s="42">
        <f t="shared" si="1158"/>
        <v>6665</v>
      </c>
      <c r="Z159" s="165">
        <f t="shared" ref="Z159" si="1159">X165</f>
        <v>358</v>
      </c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22"/>
      <c r="AT159" s="23"/>
      <c r="AU159" s="23"/>
      <c r="AV159" s="23"/>
      <c r="AW159" s="23"/>
      <c r="AX159" s="23"/>
      <c r="AY159" s="24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6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  <c r="CG159" s="25"/>
      <c r="CH159" s="25"/>
      <c r="CI159" s="24"/>
      <c r="CJ159" s="25"/>
      <c r="CK159" s="25"/>
      <c r="CL159" s="25"/>
      <c r="CM159" s="25"/>
      <c r="CN159" s="25"/>
      <c r="CO159" s="25"/>
      <c r="CP159" s="25"/>
      <c r="CQ159" s="25"/>
      <c r="CR159" s="25"/>
      <c r="CS159" s="25"/>
      <c r="CT159" s="25"/>
      <c r="CU159" s="25"/>
      <c r="CV159" s="25"/>
      <c r="CW159" s="25"/>
      <c r="CX159" s="25"/>
      <c r="CY159" s="25"/>
      <c r="CZ159" s="26"/>
      <c r="DA159" s="23"/>
      <c r="DB159" s="23"/>
      <c r="DC159" s="23"/>
      <c r="DD159" s="27"/>
    </row>
    <row r="160" spans="1:108" ht="24.95" customHeight="1" thickBot="1">
      <c r="A160" s="14"/>
      <c r="B160" s="43" t="s">
        <v>14</v>
      </c>
      <c r="C160" s="202" t="s">
        <v>15</v>
      </c>
      <c r="D160" s="203"/>
      <c r="E160" s="43">
        <v>1</v>
      </c>
      <c r="F160" s="43">
        <v>2</v>
      </c>
      <c r="G160" s="43">
        <v>3</v>
      </c>
      <c r="H160" s="43">
        <v>4</v>
      </c>
      <c r="I160" s="43">
        <v>5</v>
      </c>
      <c r="J160" s="43">
        <v>6</v>
      </c>
      <c r="K160" s="43">
        <v>7</v>
      </c>
      <c r="L160" s="43">
        <v>8</v>
      </c>
      <c r="M160" s="43">
        <v>9</v>
      </c>
      <c r="N160" s="44" t="s">
        <v>16</v>
      </c>
      <c r="O160" s="43">
        <v>10</v>
      </c>
      <c r="P160" s="43">
        <v>11</v>
      </c>
      <c r="Q160" s="43">
        <v>12</v>
      </c>
      <c r="R160" s="43">
        <v>13</v>
      </c>
      <c r="S160" s="43">
        <v>14</v>
      </c>
      <c r="T160" s="43">
        <v>15</v>
      </c>
      <c r="U160" s="43">
        <v>16</v>
      </c>
      <c r="V160" s="43">
        <v>17</v>
      </c>
      <c r="W160" s="43">
        <v>18</v>
      </c>
      <c r="X160" s="44" t="s">
        <v>17</v>
      </c>
      <c r="Y160" s="44" t="s">
        <v>18</v>
      </c>
      <c r="Z160" s="164"/>
      <c r="AA160" s="45" t="s">
        <v>4</v>
      </c>
      <c r="AB160" s="45" t="s">
        <v>4</v>
      </c>
      <c r="AC160" s="45" t="s">
        <v>4</v>
      </c>
      <c r="AD160" s="46" t="s">
        <v>4</v>
      </c>
      <c r="AE160" s="46" t="s">
        <v>4</v>
      </c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47" t="s">
        <v>19</v>
      </c>
      <c r="AT160" s="48" t="s">
        <v>20</v>
      </c>
      <c r="AU160" s="48" t="s">
        <v>7</v>
      </c>
      <c r="AV160" s="48" t="s">
        <v>21</v>
      </c>
      <c r="AW160" s="48" t="s">
        <v>22</v>
      </c>
      <c r="AX160" s="49" t="s">
        <v>23</v>
      </c>
      <c r="AY160" s="46" t="s">
        <v>4</v>
      </c>
      <c r="AZ160" s="46" t="s">
        <v>4</v>
      </c>
      <c r="BA160" s="46" t="s">
        <v>4</v>
      </c>
      <c r="BB160" s="46" t="s">
        <v>4</v>
      </c>
      <c r="BC160" s="46" t="s">
        <v>4</v>
      </c>
      <c r="BD160" s="50"/>
      <c r="BE160" s="50"/>
      <c r="BF160" s="50"/>
      <c r="BG160" s="50"/>
      <c r="BH160" s="50"/>
      <c r="BI160" s="50"/>
      <c r="BJ160" s="50"/>
      <c r="BK160" s="50"/>
      <c r="BL160" s="50"/>
      <c r="BM160" s="50"/>
      <c r="BN160" s="50"/>
      <c r="BO160" s="50"/>
      <c r="BP160" s="51"/>
      <c r="BQ160" s="46" t="s">
        <v>4</v>
      </c>
      <c r="BR160" s="46" t="s">
        <v>4</v>
      </c>
      <c r="BS160" s="46" t="s">
        <v>4</v>
      </c>
      <c r="BT160" s="46" t="s">
        <v>4</v>
      </c>
      <c r="BU160" s="46" t="s">
        <v>4</v>
      </c>
      <c r="BV160" s="50"/>
      <c r="BW160" s="50"/>
      <c r="BX160" s="50"/>
      <c r="BY160" s="50"/>
      <c r="BZ160" s="50"/>
      <c r="CA160" s="50"/>
      <c r="CB160" s="50"/>
      <c r="CC160" s="50"/>
      <c r="CD160" s="50"/>
      <c r="CE160" s="50"/>
      <c r="CF160" s="50"/>
      <c r="CG160" s="50"/>
      <c r="CH160" s="50"/>
      <c r="CI160" s="52" t="s">
        <v>4</v>
      </c>
      <c r="CJ160" s="46" t="s">
        <v>4</v>
      </c>
      <c r="CK160" s="46" t="s">
        <v>4</v>
      </c>
      <c r="CL160" s="46" t="s">
        <v>4</v>
      </c>
      <c r="CM160" s="46" t="s">
        <v>4</v>
      </c>
      <c r="CN160" s="50"/>
      <c r="CO160" s="50"/>
      <c r="CP160" s="50"/>
      <c r="CQ160" s="50"/>
      <c r="CR160" s="50"/>
      <c r="CS160" s="50"/>
      <c r="CT160" s="50"/>
      <c r="CU160" s="50"/>
      <c r="CV160" s="50"/>
      <c r="CW160" s="50"/>
      <c r="CX160" s="50"/>
      <c r="CY160" s="50"/>
      <c r="CZ160" s="50"/>
      <c r="DA160" s="47" t="s">
        <v>24</v>
      </c>
      <c r="DB160" s="48" t="s">
        <v>25</v>
      </c>
      <c r="DC160" s="49" t="s">
        <v>26</v>
      </c>
      <c r="DD160" s="27"/>
    </row>
    <row r="161" spans="1:108" ht="24.95" customHeight="1">
      <c r="A161" s="14"/>
      <c r="B161" s="53">
        <v>1</v>
      </c>
      <c r="C161" s="190" t="s">
        <v>106</v>
      </c>
      <c r="D161" s="191"/>
      <c r="E161" s="56">
        <v>4</v>
      </c>
      <c r="F161" s="56">
        <v>3</v>
      </c>
      <c r="G161" s="56">
        <v>3</v>
      </c>
      <c r="H161" s="56">
        <v>5</v>
      </c>
      <c r="I161" s="56">
        <v>5</v>
      </c>
      <c r="J161" s="56">
        <v>4</v>
      </c>
      <c r="K161" s="56">
        <v>7</v>
      </c>
      <c r="L161" s="56">
        <v>6</v>
      </c>
      <c r="M161" s="56">
        <v>4</v>
      </c>
      <c r="N161" s="57">
        <f t="shared" ref="N161:N164" si="1160">SUM(E161:M161)</f>
        <v>41</v>
      </c>
      <c r="O161" s="56">
        <v>4</v>
      </c>
      <c r="P161" s="56">
        <v>3</v>
      </c>
      <c r="Q161" s="56">
        <v>7</v>
      </c>
      <c r="R161" s="56">
        <v>3</v>
      </c>
      <c r="S161" s="56">
        <v>4</v>
      </c>
      <c r="T161" s="56">
        <v>5</v>
      </c>
      <c r="U161" s="56">
        <v>4</v>
      </c>
      <c r="V161" s="56">
        <v>5</v>
      </c>
      <c r="W161" s="56">
        <v>4</v>
      </c>
      <c r="X161" s="57">
        <f t="shared" ref="X161:X164" si="1161">SUM(O161:W161)</f>
        <v>39</v>
      </c>
      <c r="Y161" s="57">
        <f t="shared" ref="Y161:Y164" si="1162">N161+X161</f>
        <v>80</v>
      </c>
      <c r="Z161" s="164"/>
      <c r="AA161" s="7">
        <f t="shared" ref="AA161:AA164" si="1163">IF(E161="","",E161-E$4)</f>
        <v>0</v>
      </c>
      <c r="AB161" s="7">
        <f t="shared" ref="AB161:AB164" si="1164">IF(F161="","",F161-F$4)</f>
        <v>-1</v>
      </c>
      <c r="AC161" s="7">
        <f t="shared" ref="AC161:AC164" si="1165">IF(G161="","",G161-G$4)</f>
        <v>0</v>
      </c>
      <c r="AD161" s="7">
        <f t="shared" ref="AD161:AD164" si="1166">IF(H161="","",H161-H$4)</f>
        <v>1</v>
      </c>
      <c r="AE161" s="7">
        <f t="shared" ref="AE161:AE164" si="1167">IF(I161="","",I161-I$4)</f>
        <v>0</v>
      </c>
      <c r="AF161" s="7">
        <f t="shared" ref="AF161:AF164" si="1168">IF(J161="","",J161-J$4)</f>
        <v>1</v>
      </c>
      <c r="AG161" s="7">
        <f t="shared" ref="AG161:AG164" si="1169">IF(K161="","",K161-K$4)</f>
        <v>3</v>
      </c>
      <c r="AH161" s="7">
        <f t="shared" ref="AH161:AH164" si="1170">IF(L161="","",L161-L$4)</f>
        <v>1</v>
      </c>
      <c r="AI161" s="7">
        <f t="shared" ref="AI161:AI164" si="1171">IF(M161="","",M161-M$4)</f>
        <v>0</v>
      </c>
      <c r="AJ161" s="7">
        <f t="shared" ref="AJ161:AJ164" si="1172">IF(O161="","",O161-O$4)</f>
        <v>0</v>
      </c>
      <c r="AK161" s="7">
        <f t="shared" ref="AK161:AK164" si="1173">IF(P161="","",P161-P$4)</f>
        <v>0</v>
      </c>
      <c r="AL161" s="7">
        <f t="shared" ref="AL161:AL164" si="1174">IF(Q161="","",Q161-Q$4)</f>
        <v>3</v>
      </c>
      <c r="AM161" s="7">
        <f t="shared" ref="AM161:AM164" si="1175">IF(R161="","",R161-R$4)</f>
        <v>0</v>
      </c>
      <c r="AN161" s="7">
        <f t="shared" ref="AN161:AN164" si="1176">IF(S161="","",S161-S$4)</f>
        <v>-1</v>
      </c>
      <c r="AO161" s="7">
        <f t="shared" ref="AO161:AO164" si="1177">IF(T161="","",T161-T$4)</f>
        <v>1</v>
      </c>
      <c r="AP161" s="7">
        <f t="shared" ref="AP161:AP164" si="1178">IF(U161="","",U161-U$4)</f>
        <v>0</v>
      </c>
      <c r="AQ161" s="7">
        <f t="shared" ref="AQ161:AQ164" si="1179">IF(V161="","",V161-V$4)</f>
        <v>1</v>
      </c>
      <c r="AR161" s="7">
        <f t="shared" ref="AR161:AR164" si="1180">IF(W161="","",W161-W$4)</f>
        <v>-1</v>
      </c>
      <c r="AS161" s="58">
        <f t="shared" ref="AS161:AS164" si="1181">COUNTIF($AA161:$AR161,"=-2")</f>
        <v>0</v>
      </c>
      <c r="AT161" s="59">
        <f t="shared" ref="AT161:AT164" si="1182">COUNTIF($AA161:$AR161,"=-1")</f>
        <v>3</v>
      </c>
      <c r="AU161" s="59">
        <f t="shared" ref="AU161:AU164" si="1183">COUNTIF($AA161:$AR161,"=0")</f>
        <v>8</v>
      </c>
      <c r="AV161" s="59">
        <f t="shared" ref="AV161:AV164" si="1184">COUNTIF($AA161:$AR161,"=1")</f>
        <v>5</v>
      </c>
      <c r="AW161" s="59">
        <f t="shared" ref="AW161:AW164" si="1185">COUNTIF($AA161:$AR161,"=2")</f>
        <v>0</v>
      </c>
      <c r="AX161" s="60">
        <f t="shared" ref="AX161:AX164" si="1186">COUNTIF($AA161:$AR161,"&gt;2")</f>
        <v>2</v>
      </c>
      <c r="AY161" s="50" t="str">
        <f t="shared" ref="AY161:AY164" si="1187">IF(AA$4=3,AA161,"")</f>
        <v/>
      </c>
      <c r="AZ161" s="50" t="str">
        <f t="shared" ref="AZ161:AZ164" si="1188">IF(AB$4=3,AB161,"")</f>
        <v/>
      </c>
      <c r="BA161" s="50">
        <f t="shared" ref="BA161:BA164" si="1189">IF(AC$4=3,AC161,"")</f>
        <v>0</v>
      </c>
      <c r="BB161" s="50" t="str">
        <f t="shared" ref="BB161:BB164" si="1190">IF(AD$4=3,AD161,"")</f>
        <v/>
      </c>
      <c r="BC161" s="50" t="str">
        <f t="shared" ref="BC161:BC164" si="1191">IF(AE$4=3,AE161,"")</f>
        <v/>
      </c>
      <c r="BD161" s="50">
        <f t="shared" ref="BD161:BD164" si="1192">IF(AF$4=3,AF161,"")</f>
        <v>1</v>
      </c>
      <c r="BE161" s="50" t="str">
        <f t="shared" ref="BE161:BE164" si="1193">IF(AG$4=3,AG161,"")</f>
        <v/>
      </c>
      <c r="BF161" s="50" t="str">
        <f t="shared" ref="BF161:BF164" si="1194">IF(AH$4=3,AH161,"")</f>
        <v/>
      </c>
      <c r="BG161" s="50" t="str">
        <f t="shared" ref="BG161:BG164" si="1195">IF(AI$4=3,AI161,"")</f>
        <v/>
      </c>
      <c r="BH161" s="50" t="str">
        <f t="shared" ref="BH161:BH164" si="1196">IF(AJ$4=3,AJ161,"")</f>
        <v/>
      </c>
      <c r="BI161" s="50">
        <f t="shared" ref="BI161:BI164" si="1197">IF(AK$4=3,AK161,"")</f>
        <v>0</v>
      </c>
      <c r="BJ161" s="50" t="str">
        <f t="shared" ref="BJ161:BJ164" si="1198">IF(AL$4=3,AL161,"")</f>
        <v/>
      </c>
      <c r="BK161" s="50">
        <f t="shared" ref="BK161:BK164" si="1199">IF(AM$4=3,AM161,"")</f>
        <v>0</v>
      </c>
      <c r="BL161" s="50" t="str">
        <f t="shared" ref="BL161:BL164" si="1200">IF(AN$4=3,AN161,"")</f>
        <v/>
      </c>
      <c r="BM161" s="50" t="str">
        <f t="shared" ref="BM161:BM164" si="1201">IF(AO$4=3,AO161,"")</f>
        <v/>
      </c>
      <c r="BN161" s="50" t="str">
        <f t="shared" ref="BN161:BN164" si="1202">IF(AP$4=3,AP161,"")</f>
        <v/>
      </c>
      <c r="BO161" s="50" t="str">
        <f t="shared" ref="BO161:BO164" si="1203">IF(AQ$4=3,AQ161,"")</f>
        <v/>
      </c>
      <c r="BP161" s="51" t="str">
        <f t="shared" ref="BP161:BP164" si="1204">IF(AR$4=3,AR161,"")</f>
        <v/>
      </c>
      <c r="BQ161" s="50">
        <f t="shared" ref="BQ161:BQ164" si="1205">IF(AA$4=4,AA161,"")</f>
        <v>0</v>
      </c>
      <c r="BR161" s="50">
        <f t="shared" ref="BR161:BR164" si="1206">IF(AB$4=4,AB161,"")</f>
        <v>-1</v>
      </c>
      <c r="BS161" s="50" t="str">
        <f t="shared" ref="BS161:BS164" si="1207">IF(AC$4=4,AC161,"")</f>
        <v/>
      </c>
      <c r="BT161" s="50">
        <f t="shared" ref="BT161:BT164" si="1208">IF(AD$4=4,AD161,"")</f>
        <v>1</v>
      </c>
      <c r="BU161" s="50" t="str">
        <f t="shared" ref="BU161:BU164" si="1209">IF(AE$4=4,AE161,"")</f>
        <v/>
      </c>
      <c r="BV161" s="50" t="str">
        <f t="shared" ref="BV161:BV164" si="1210">IF(AF$4=4,AF161,"")</f>
        <v/>
      </c>
      <c r="BW161" s="50">
        <f t="shared" ref="BW161:BW164" si="1211">IF(AG$4=4,AG161,"")</f>
        <v>3</v>
      </c>
      <c r="BX161" s="50" t="str">
        <f t="shared" ref="BX161:BX164" si="1212">IF(AH$4=4,AH161,"")</f>
        <v/>
      </c>
      <c r="BY161" s="50">
        <f t="shared" ref="BY161:BY164" si="1213">IF(AI$4=4,AI161,"")</f>
        <v>0</v>
      </c>
      <c r="BZ161" s="50">
        <f t="shared" ref="BZ161:BZ164" si="1214">IF(AJ$4=4,AJ161,"")</f>
        <v>0</v>
      </c>
      <c r="CA161" s="50" t="str">
        <f t="shared" ref="CA161:CA164" si="1215">IF(AK$4=4,AK161,"")</f>
        <v/>
      </c>
      <c r="CB161" s="50">
        <f t="shared" ref="CB161:CB164" si="1216">IF(AL$4=4,AL161,"")</f>
        <v>3</v>
      </c>
      <c r="CC161" s="50" t="str">
        <f t="shared" ref="CC161:CC164" si="1217">IF(AM$4=4,AM161,"")</f>
        <v/>
      </c>
      <c r="CD161" s="50" t="str">
        <f t="shared" ref="CD161:CD164" si="1218">IF(AN$4=4,AN161,"")</f>
        <v/>
      </c>
      <c r="CE161" s="50">
        <f t="shared" ref="CE161:CE164" si="1219">IF(AO$4=4,AO161,"")</f>
        <v>1</v>
      </c>
      <c r="CF161" s="50">
        <f t="shared" ref="CF161:CF164" si="1220">IF(AP$4=4,AP161,"")</f>
        <v>0</v>
      </c>
      <c r="CG161" s="50">
        <f t="shared" ref="CG161:CG164" si="1221">IF(AQ$4=4,AQ161,"")</f>
        <v>1</v>
      </c>
      <c r="CH161" s="50" t="str">
        <f t="shared" ref="CH161:CH164" si="1222">IF(AR$4=4,AR161,"")</f>
        <v/>
      </c>
      <c r="CI161" s="61" t="str">
        <f t="shared" ref="CI161:CI164" si="1223">IF(AA$4=5,AA161,"")</f>
        <v/>
      </c>
      <c r="CJ161" s="50" t="str">
        <f t="shared" ref="CJ161:CJ164" si="1224">IF(AB$4=5,AB161,"")</f>
        <v/>
      </c>
      <c r="CK161" s="50" t="str">
        <f t="shared" ref="CK161:CK164" si="1225">IF(AC$4=5,AC161,"")</f>
        <v/>
      </c>
      <c r="CL161" s="50" t="str">
        <f t="shared" ref="CL161:CL164" si="1226">IF(AD$4=5,AD161,"")</f>
        <v/>
      </c>
      <c r="CM161" s="50">
        <f t="shared" ref="CM161:CM164" si="1227">IF(AE$4=5,AE161,"")</f>
        <v>0</v>
      </c>
      <c r="CN161" s="50" t="str">
        <f t="shared" ref="CN161:CN164" si="1228">IF(AF$4=5,AF161,"")</f>
        <v/>
      </c>
      <c r="CO161" s="50" t="str">
        <f t="shared" ref="CO161:CO164" si="1229">IF(AG$4=5,AG161,"")</f>
        <v/>
      </c>
      <c r="CP161" s="50">
        <f t="shared" ref="CP161:CP164" si="1230">IF(AH$4=5,AH161,"")</f>
        <v>1</v>
      </c>
      <c r="CQ161" s="50" t="str">
        <f t="shared" ref="CQ161:CQ164" si="1231">IF(AI$4=5,AI161,"")</f>
        <v/>
      </c>
      <c r="CR161" s="50" t="str">
        <f t="shared" ref="CR161:CR164" si="1232">IF(AJ$4=5,AJ161,"")</f>
        <v/>
      </c>
      <c r="CS161" s="50" t="str">
        <f t="shared" ref="CS161:CS164" si="1233">IF(AK$4=5,AK161,"")</f>
        <v/>
      </c>
      <c r="CT161" s="50" t="str">
        <f t="shared" ref="CT161:CT164" si="1234">IF(AL$4=5,AL161,"")</f>
        <v/>
      </c>
      <c r="CU161" s="50" t="str">
        <f t="shared" ref="CU161:CU164" si="1235">IF(AM$4=5,AM161,"")</f>
        <v/>
      </c>
      <c r="CV161" s="50">
        <f t="shared" ref="CV161:CV164" si="1236">IF(AN$4=5,AN161,"")</f>
        <v>-1</v>
      </c>
      <c r="CW161" s="50" t="str">
        <f t="shared" ref="CW161:CW164" si="1237">IF(AO$4=5,AO161,"")</f>
        <v/>
      </c>
      <c r="CX161" s="50" t="str">
        <f t="shared" ref="CX161:CX164" si="1238">IF(AP$4=5,AP161,"")</f>
        <v/>
      </c>
      <c r="CY161" s="50" t="str">
        <f t="shared" ref="CY161:CY164" si="1239">IF(AQ$4=5,AQ161,"")</f>
        <v/>
      </c>
      <c r="CZ161" s="50">
        <f t="shared" ref="CZ161:CZ164" si="1240">IF(AR$4=5,AR161,"")</f>
        <v>-1</v>
      </c>
      <c r="DA161" s="62">
        <f t="shared" ref="DA161:DA164" si="1241">SUM(AY161:BP161)</f>
        <v>1</v>
      </c>
      <c r="DB161" s="63">
        <f t="shared" ref="DB161:DB164" si="1242">SUM(BQ161:CH161)</f>
        <v>8</v>
      </c>
      <c r="DC161" s="64">
        <f t="shared" ref="DC161:DC164" si="1243">SUM(CI161:CZ161)</f>
        <v>-1</v>
      </c>
      <c r="DD161" s="27"/>
    </row>
    <row r="162" spans="1:108" ht="24.95" customHeight="1">
      <c r="A162" s="14"/>
      <c r="B162" s="53">
        <v>2</v>
      </c>
      <c r="C162" s="190" t="s">
        <v>107</v>
      </c>
      <c r="D162" s="191"/>
      <c r="E162" s="56">
        <v>4</v>
      </c>
      <c r="F162" s="56">
        <v>4</v>
      </c>
      <c r="G162" s="56">
        <v>3</v>
      </c>
      <c r="H162" s="56">
        <v>5</v>
      </c>
      <c r="I162" s="56">
        <v>5</v>
      </c>
      <c r="J162" s="56">
        <v>3</v>
      </c>
      <c r="K162" s="56">
        <v>5</v>
      </c>
      <c r="L162" s="56">
        <v>9</v>
      </c>
      <c r="M162" s="56">
        <v>6</v>
      </c>
      <c r="N162" s="57">
        <f t="shared" si="1160"/>
        <v>44</v>
      </c>
      <c r="O162" s="56">
        <v>5</v>
      </c>
      <c r="P162" s="56">
        <v>3</v>
      </c>
      <c r="Q162" s="56">
        <v>5</v>
      </c>
      <c r="R162" s="56">
        <v>3</v>
      </c>
      <c r="S162" s="56">
        <v>6</v>
      </c>
      <c r="T162" s="56">
        <v>6</v>
      </c>
      <c r="U162" s="56">
        <v>7</v>
      </c>
      <c r="V162" s="56">
        <v>6</v>
      </c>
      <c r="W162" s="56">
        <v>6</v>
      </c>
      <c r="X162" s="57">
        <f t="shared" si="1161"/>
        <v>47</v>
      </c>
      <c r="Y162" s="57">
        <f t="shared" si="1162"/>
        <v>91</v>
      </c>
      <c r="Z162" s="164"/>
      <c r="AA162" s="7">
        <f t="shared" si="1163"/>
        <v>0</v>
      </c>
      <c r="AB162" s="7">
        <f t="shared" si="1164"/>
        <v>0</v>
      </c>
      <c r="AC162" s="7">
        <f t="shared" si="1165"/>
        <v>0</v>
      </c>
      <c r="AD162" s="7">
        <f t="shared" si="1166"/>
        <v>1</v>
      </c>
      <c r="AE162" s="7">
        <f t="shared" si="1167"/>
        <v>0</v>
      </c>
      <c r="AF162" s="7">
        <f t="shared" si="1168"/>
        <v>0</v>
      </c>
      <c r="AG162" s="7">
        <f t="shared" si="1169"/>
        <v>1</v>
      </c>
      <c r="AH162" s="7">
        <f t="shared" si="1170"/>
        <v>4</v>
      </c>
      <c r="AI162" s="7">
        <f t="shared" si="1171"/>
        <v>2</v>
      </c>
      <c r="AJ162" s="7">
        <f t="shared" si="1172"/>
        <v>1</v>
      </c>
      <c r="AK162" s="7">
        <f t="shared" si="1173"/>
        <v>0</v>
      </c>
      <c r="AL162" s="7">
        <f t="shared" si="1174"/>
        <v>1</v>
      </c>
      <c r="AM162" s="7">
        <f t="shared" si="1175"/>
        <v>0</v>
      </c>
      <c r="AN162" s="7">
        <f t="shared" si="1176"/>
        <v>1</v>
      </c>
      <c r="AO162" s="7">
        <f t="shared" si="1177"/>
        <v>2</v>
      </c>
      <c r="AP162" s="7">
        <f t="shared" si="1178"/>
        <v>3</v>
      </c>
      <c r="AQ162" s="7">
        <f t="shared" si="1179"/>
        <v>2</v>
      </c>
      <c r="AR162" s="7">
        <f t="shared" si="1180"/>
        <v>1</v>
      </c>
      <c r="AS162" s="65">
        <f t="shared" si="1181"/>
        <v>0</v>
      </c>
      <c r="AT162" s="66">
        <f t="shared" si="1182"/>
        <v>0</v>
      </c>
      <c r="AU162" s="66">
        <f t="shared" si="1183"/>
        <v>7</v>
      </c>
      <c r="AV162" s="66">
        <f t="shared" si="1184"/>
        <v>6</v>
      </c>
      <c r="AW162" s="66">
        <f t="shared" si="1185"/>
        <v>3</v>
      </c>
      <c r="AX162" s="67">
        <f t="shared" si="1186"/>
        <v>2</v>
      </c>
      <c r="AY162" s="50" t="str">
        <f t="shared" si="1187"/>
        <v/>
      </c>
      <c r="AZ162" s="50" t="str">
        <f t="shared" si="1188"/>
        <v/>
      </c>
      <c r="BA162" s="50">
        <f t="shared" si="1189"/>
        <v>0</v>
      </c>
      <c r="BB162" s="50" t="str">
        <f t="shared" si="1190"/>
        <v/>
      </c>
      <c r="BC162" s="50" t="str">
        <f t="shared" si="1191"/>
        <v/>
      </c>
      <c r="BD162" s="50">
        <f t="shared" si="1192"/>
        <v>0</v>
      </c>
      <c r="BE162" s="50" t="str">
        <f t="shared" si="1193"/>
        <v/>
      </c>
      <c r="BF162" s="50" t="str">
        <f t="shared" si="1194"/>
        <v/>
      </c>
      <c r="BG162" s="50" t="str">
        <f t="shared" si="1195"/>
        <v/>
      </c>
      <c r="BH162" s="50" t="str">
        <f t="shared" si="1196"/>
        <v/>
      </c>
      <c r="BI162" s="50">
        <f t="shared" si="1197"/>
        <v>0</v>
      </c>
      <c r="BJ162" s="50" t="str">
        <f t="shared" si="1198"/>
        <v/>
      </c>
      <c r="BK162" s="50">
        <f t="shared" si="1199"/>
        <v>0</v>
      </c>
      <c r="BL162" s="50" t="str">
        <f t="shared" si="1200"/>
        <v/>
      </c>
      <c r="BM162" s="50" t="str">
        <f t="shared" si="1201"/>
        <v/>
      </c>
      <c r="BN162" s="50" t="str">
        <f t="shared" si="1202"/>
        <v/>
      </c>
      <c r="BO162" s="50" t="str">
        <f t="shared" si="1203"/>
        <v/>
      </c>
      <c r="BP162" s="51" t="str">
        <f t="shared" si="1204"/>
        <v/>
      </c>
      <c r="BQ162" s="50">
        <f t="shared" si="1205"/>
        <v>0</v>
      </c>
      <c r="BR162" s="50">
        <f t="shared" si="1206"/>
        <v>0</v>
      </c>
      <c r="BS162" s="50" t="str">
        <f t="shared" si="1207"/>
        <v/>
      </c>
      <c r="BT162" s="50">
        <f t="shared" si="1208"/>
        <v>1</v>
      </c>
      <c r="BU162" s="50" t="str">
        <f t="shared" si="1209"/>
        <v/>
      </c>
      <c r="BV162" s="50" t="str">
        <f t="shared" si="1210"/>
        <v/>
      </c>
      <c r="BW162" s="50">
        <f t="shared" si="1211"/>
        <v>1</v>
      </c>
      <c r="BX162" s="50" t="str">
        <f t="shared" si="1212"/>
        <v/>
      </c>
      <c r="BY162" s="50">
        <f t="shared" si="1213"/>
        <v>2</v>
      </c>
      <c r="BZ162" s="50">
        <f t="shared" si="1214"/>
        <v>1</v>
      </c>
      <c r="CA162" s="50" t="str">
        <f t="shared" si="1215"/>
        <v/>
      </c>
      <c r="CB162" s="50">
        <f t="shared" si="1216"/>
        <v>1</v>
      </c>
      <c r="CC162" s="50" t="str">
        <f t="shared" si="1217"/>
        <v/>
      </c>
      <c r="CD162" s="50" t="str">
        <f t="shared" si="1218"/>
        <v/>
      </c>
      <c r="CE162" s="50">
        <f t="shared" si="1219"/>
        <v>2</v>
      </c>
      <c r="CF162" s="50">
        <f t="shared" si="1220"/>
        <v>3</v>
      </c>
      <c r="CG162" s="50">
        <f t="shared" si="1221"/>
        <v>2</v>
      </c>
      <c r="CH162" s="50" t="str">
        <f t="shared" si="1222"/>
        <v/>
      </c>
      <c r="CI162" s="61" t="str">
        <f t="shared" si="1223"/>
        <v/>
      </c>
      <c r="CJ162" s="50" t="str">
        <f t="shared" si="1224"/>
        <v/>
      </c>
      <c r="CK162" s="50" t="str">
        <f t="shared" si="1225"/>
        <v/>
      </c>
      <c r="CL162" s="50" t="str">
        <f t="shared" si="1226"/>
        <v/>
      </c>
      <c r="CM162" s="50">
        <f t="shared" si="1227"/>
        <v>0</v>
      </c>
      <c r="CN162" s="50" t="str">
        <f t="shared" si="1228"/>
        <v/>
      </c>
      <c r="CO162" s="50" t="str">
        <f t="shared" si="1229"/>
        <v/>
      </c>
      <c r="CP162" s="50">
        <f t="shared" si="1230"/>
        <v>4</v>
      </c>
      <c r="CQ162" s="50" t="str">
        <f t="shared" si="1231"/>
        <v/>
      </c>
      <c r="CR162" s="50" t="str">
        <f t="shared" si="1232"/>
        <v/>
      </c>
      <c r="CS162" s="50" t="str">
        <f t="shared" si="1233"/>
        <v/>
      </c>
      <c r="CT162" s="50" t="str">
        <f t="shared" si="1234"/>
        <v/>
      </c>
      <c r="CU162" s="50" t="str">
        <f t="shared" si="1235"/>
        <v/>
      </c>
      <c r="CV162" s="50">
        <f t="shared" si="1236"/>
        <v>1</v>
      </c>
      <c r="CW162" s="50" t="str">
        <f t="shared" si="1237"/>
        <v/>
      </c>
      <c r="CX162" s="50" t="str">
        <f t="shared" si="1238"/>
        <v/>
      </c>
      <c r="CY162" s="50" t="str">
        <f t="shared" si="1239"/>
        <v/>
      </c>
      <c r="CZ162" s="50">
        <f t="shared" si="1240"/>
        <v>1</v>
      </c>
      <c r="DA162" s="68">
        <f t="shared" si="1241"/>
        <v>0</v>
      </c>
      <c r="DB162" s="69">
        <f t="shared" si="1242"/>
        <v>13</v>
      </c>
      <c r="DC162" s="70">
        <f t="shared" si="1243"/>
        <v>6</v>
      </c>
      <c r="DD162" s="27"/>
    </row>
    <row r="163" spans="1:108" ht="24.95" customHeight="1">
      <c r="A163" s="14"/>
      <c r="B163" s="53" t="s">
        <v>29</v>
      </c>
      <c r="C163" s="190" t="s">
        <v>108</v>
      </c>
      <c r="D163" s="191"/>
      <c r="E163" s="56">
        <v>6</v>
      </c>
      <c r="F163" s="56">
        <v>4</v>
      </c>
      <c r="G163" s="56">
        <v>3</v>
      </c>
      <c r="H163" s="56">
        <v>6</v>
      </c>
      <c r="I163" s="56">
        <v>7</v>
      </c>
      <c r="J163" s="56">
        <v>3</v>
      </c>
      <c r="K163" s="56">
        <v>6</v>
      </c>
      <c r="L163" s="56">
        <v>6</v>
      </c>
      <c r="M163" s="56">
        <v>5</v>
      </c>
      <c r="N163" s="57">
        <f t="shared" si="1160"/>
        <v>46</v>
      </c>
      <c r="O163" s="56">
        <v>7</v>
      </c>
      <c r="P163" s="56">
        <v>5</v>
      </c>
      <c r="Q163" s="56">
        <v>5</v>
      </c>
      <c r="R163" s="56">
        <v>4</v>
      </c>
      <c r="S163" s="56">
        <v>6</v>
      </c>
      <c r="T163" s="56">
        <v>7</v>
      </c>
      <c r="U163" s="56">
        <v>7</v>
      </c>
      <c r="V163" s="56">
        <v>7</v>
      </c>
      <c r="W163" s="56">
        <v>7</v>
      </c>
      <c r="X163" s="57">
        <f t="shared" si="1161"/>
        <v>55</v>
      </c>
      <c r="Y163" s="57">
        <f t="shared" si="1162"/>
        <v>101</v>
      </c>
      <c r="Z163" s="164"/>
      <c r="AA163" s="7">
        <f t="shared" si="1163"/>
        <v>2</v>
      </c>
      <c r="AB163" s="7">
        <f t="shared" si="1164"/>
        <v>0</v>
      </c>
      <c r="AC163" s="7">
        <f t="shared" si="1165"/>
        <v>0</v>
      </c>
      <c r="AD163" s="7">
        <f t="shared" si="1166"/>
        <v>2</v>
      </c>
      <c r="AE163" s="7">
        <f t="shared" si="1167"/>
        <v>2</v>
      </c>
      <c r="AF163" s="7">
        <f t="shared" si="1168"/>
        <v>0</v>
      </c>
      <c r="AG163" s="7">
        <f t="shared" si="1169"/>
        <v>2</v>
      </c>
      <c r="AH163" s="7">
        <f t="shared" si="1170"/>
        <v>1</v>
      </c>
      <c r="AI163" s="7">
        <f t="shared" si="1171"/>
        <v>1</v>
      </c>
      <c r="AJ163" s="7">
        <f t="shared" si="1172"/>
        <v>3</v>
      </c>
      <c r="AK163" s="7">
        <f t="shared" si="1173"/>
        <v>2</v>
      </c>
      <c r="AL163" s="7">
        <f t="shared" si="1174"/>
        <v>1</v>
      </c>
      <c r="AM163" s="7">
        <f t="shared" si="1175"/>
        <v>1</v>
      </c>
      <c r="AN163" s="7">
        <f t="shared" si="1176"/>
        <v>1</v>
      </c>
      <c r="AO163" s="7">
        <f t="shared" si="1177"/>
        <v>3</v>
      </c>
      <c r="AP163" s="7">
        <f t="shared" si="1178"/>
        <v>3</v>
      </c>
      <c r="AQ163" s="7">
        <f t="shared" si="1179"/>
        <v>3</v>
      </c>
      <c r="AR163" s="7">
        <f t="shared" si="1180"/>
        <v>2</v>
      </c>
      <c r="AS163" s="65">
        <f t="shared" si="1181"/>
        <v>0</v>
      </c>
      <c r="AT163" s="66">
        <f t="shared" si="1182"/>
        <v>0</v>
      </c>
      <c r="AU163" s="66">
        <f t="shared" si="1183"/>
        <v>3</v>
      </c>
      <c r="AV163" s="66">
        <f t="shared" si="1184"/>
        <v>5</v>
      </c>
      <c r="AW163" s="66">
        <f t="shared" si="1185"/>
        <v>6</v>
      </c>
      <c r="AX163" s="67">
        <f t="shared" si="1186"/>
        <v>4</v>
      </c>
      <c r="AY163" s="50" t="str">
        <f t="shared" si="1187"/>
        <v/>
      </c>
      <c r="AZ163" s="50" t="str">
        <f t="shared" si="1188"/>
        <v/>
      </c>
      <c r="BA163" s="50">
        <f t="shared" si="1189"/>
        <v>0</v>
      </c>
      <c r="BB163" s="50" t="str">
        <f t="shared" si="1190"/>
        <v/>
      </c>
      <c r="BC163" s="50" t="str">
        <f t="shared" si="1191"/>
        <v/>
      </c>
      <c r="BD163" s="50">
        <f t="shared" si="1192"/>
        <v>0</v>
      </c>
      <c r="BE163" s="50" t="str">
        <f t="shared" si="1193"/>
        <v/>
      </c>
      <c r="BF163" s="50" t="str">
        <f t="shared" si="1194"/>
        <v/>
      </c>
      <c r="BG163" s="50" t="str">
        <f t="shared" si="1195"/>
        <v/>
      </c>
      <c r="BH163" s="50" t="str">
        <f t="shared" si="1196"/>
        <v/>
      </c>
      <c r="BI163" s="50">
        <f t="shared" si="1197"/>
        <v>2</v>
      </c>
      <c r="BJ163" s="50" t="str">
        <f t="shared" si="1198"/>
        <v/>
      </c>
      <c r="BK163" s="50">
        <f t="shared" si="1199"/>
        <v>1</v>
      </c>
      <c r="BL163" s="50" t="str">
        <f t="shared" si="1200"/>
        <v/>
      </c>
      <c r="BM163" s="50" t="str">
        <f t="shared" si="1201"/>
        <v/>
      </c>
      <c r="BN163" s="50" t="str">
        <f t="shared" si="1202"/>
        <v/>
      </c>
      <c r="BO163" s="50" t="str">
        <f t="shared" si="1203"/>
        <v/>
      </c>
      <c r="BP163" s="51" t="str">
        <f t="shared" si="1204"/>
        <v/>
      </c>
      <c r="BQ163" s="50">
        <f t="shared" si="1205"/>
        <v>2</v>
      </c>
      <c r="BR163" s="50">
        <f t="shared" si="1206"/>
        <v>0</v>
      </c>
      <c r="BS163" s="50" t="str">
        <f t="shared" si="1207"/>
        <v/>
      </c>
      <c r="BT163" s="50">
        <f t="shared" si="1208"/>
        <v>2</v>
      </c>
      <c r="BU163" s="50" t="str">
        <f t="shared" si="1209"/>
        <v/>
      </c>
      <c r="BV163" s="50" t="str">
        <f t="shared" si="1210"/>
        <v/>
      </c>
      <c r="BW163" s="50">
        <f t="shared" si="1211"/>
        <v>2</v>
      </c>
      <c r="BX163" s="50" t="str">
        <f t="shared" si="1212"/>
        <v/>
      </c>
      <c r="BY163" s="50">
        <f t="shared" si="1213"/>
        <v>1</v>
      </c>
      <c r="BZ163" s="50">
        <f t="shared" si="1214"/>
        <v>3</v>
      </c>
      <c r="CA163" s="50" t="str">
        <f t="shared" si="1215"/>
        <v/>
      </c>
      <c r="CB163" s="50">
        <f t="shared" si="1216"/>
        <v>1</v>
      </c>
      <c r="CC163" s="50" t="str">
        <f t="shared" si="1217"/>
        <v/>
      </c>
      <c r="CD163" s="50" t="str">
        <f t="shared" si="1218"/>
        <v/>
      </c>
      <c r="CE163" s="50">
        <f t="shared" si="1219"/>
        <v>3</v>
      </c>
      <c r="CF163" s="50">
        <f t="shared" si="1220"/>
        <v>3</v>
      </c>
      <c r="CG163" s="50">
        <f t="shared" si="1221"/>
        <v>3</v>
      </c>
      <c r="CH163" s="50" t="str">
        <f t="shared" si="1222"/>
        <v/>
      </c>
      <c r="CI163" s="61" t="str">
        <f t="shared" si="1223"/>
        <v/>
      </c>
      <c r="CJ163" s="50" t="str">
        <f t="shared" si="1224"/>
        <v/>
      </c>
      <c r="CK163" s="50" t="str">
        <f t="shared" si="1225"/>
        <v/>
      </c>
      <c r="CL163" s="50" t="str">
        <f t="shared" si="1226"/>
        <v/>
      </c>
      <c r="CM163" s="50">
        <f t="shared" si="1227"/>
        <v>2</v>
      </c>
      <c r="CN163" s="50" t="str">
        <f t="shared" si="1228"/>
        <v/>
      </c>
      <c r="CO163" s="50" t="str">
        <f t="shared" si="1229"/>
        <v/>
      </c>
      <c r="CP163" s="50">
        <f t="shared" si="1230"/>
        <v>1</v>
      </c>
      <c r="CQ163" s="50" t="str">
        <f t="shared" si="1231"/>
        <v/>
      </c>
      <c r="CR163" s="50" t="str">
        <f t="shared" si="1232"/>
        <v/>
      </c>
      <c r="CS163" s="50" t="str">
        <f t="shared" si="1233"/>
        <v/>
      </c>
      <c r="CT163" s="50" t="str">
        <f t="shared" si="1234"/>
        <v/>
      </c>
      <c r="CU163" s="50" t="str">
        <f t="shared" si="1235"/>
        <v/>
      </c>
      <c r="CV163" s="50">
        <f t="shared" si="1236"/>
        <v>1</v>
      </c>
      <c r="CW163" s="50" t="str">
        <f t="shared" si="1237"/>
        <v/>
      </c>
      <c r="CX163" s="50" t="str">
        <f t="shared" si="1238"/>
        <v/>
      </c>
      <c r="CY163" s="50" t="str">
        <f t="shared" si="1239"/>
        <v/>
      </c>
      <c r="CZ163" s="50">
        <f t="shared" si="1240"/>
        <v>2</v>
      </c>
      <c r="DA163" s="68">
        <f t="shared" si="1241"/>
        <v>3</v>
      </c>
      <c r="DB163" s="69">
        <f t="shared" si="1242"/>
        <v>20</v>
      </c>
      <c r="DC163" s="70">
        <f t="shared" si="1243"/>
        <v>6</v>
      </c>
      <c r="DD163" s="27"/>
    </row>
    <row r="164" spans="1:108" s="82" customFormat="1" ht="24.95" customHeight="1" thickBot="1">
      <c r="A164" s="71"/>
      <c r="B164" s="72" t="s">
        <v>30</v>
      </c>
      <c r="C164" s="190" t="s">
        <v>109</v>
      </c>
      <c r="D164" s="191"/>
      <c r="E164" s="56">
        <v>4</v>
      </c>
      <c r="F164" s="56">
        <v>4</v>
      </c>
      <c r="G164" s="56">
        <v>4</v>
      </c>
      <c r="H164" s="56">
        <v>6</v>
      </c>
      <c r="I164" s="56">
        <v>5</v>
      </c>
      <c r="J164" s="56">
        <v>3</v>
      </c>
      <c r="K164" s="56">
        <v>5</v>
      </c>
      <c r="L164" s="56">
        <v>6</v>
      </c>
      <c r="M164" s="56">
        <v>5</v>
      </c>
      <c r="N164" s="57">
        <f t="shared" si="1160"/>
        <v>42</v>
      </c>
      <c r="O164" s="56">
        <v>5</v>
      </c>
      <c r="P164" s="56">
        <v>3</v>
      </c>
      <c r="Q164" s="56">
        <v>5</v>
      </c>
      <c r="R164" s="56">
        <v>3</v>
      </c>
      <c r="S164" s="56">
        <v>6</v>
      </c>
      <c r="T164" s="56">
        <v>5</v>
      </c>
      <c r="U164" s="56">
        <v>5</v>
      </c>
      <c r="V164" s="56">
        <v>6</v>
      </c>
      <c r="W164" s="56">
        <v>6</v>
      </c>
      <c r="X164" s="73">
        <f t="shared" si="1161"/>
        <v>44</v>
      </c>
      <c r="Y164" s="73">
        <f t="shared" si="1162"/>
        <v>86</v>
      </c>
      <c r="Z164" s="166"/>
      <c r="AA164" s="7">
        <f t="shared" si="1163"/>
        <v>0</v>
      </c>
      <c r="AB164" s="7">
        <f t="shared" si="1164"/>
        <v>0</v>
      </c>
      <c r="AC164" s="7">
        <f t="shared" si="1165"/>
        <v>1</v>
      </c>
      <c r="AD164" s="7">
        <f t="shared" si="1166"/>
        <v>2</v>
      </c>
      <c r="AE164" s="7">
        <f t="shared" si="1167"/>
        <v>0</v>
      </c>
      <c r="AF164" s="7">
        <f t="shared" si="1168"/>
        <v>0</v>
      </c>
      <c r="AG164" s="7">
        <f t="shared" si="1169"/>
        <v>1</v>
      </c>
      <c r="AH164" s="7">
        <f t="shared" si="1170"/>
        <v>1</v>
      </c>
      <c r="AI164" s="7">
        <f t="shared" si="1171"/>
        <v>1</v>
      </c>
      <c r="AJ164" s="7">
        <f t="shared" si="1172"/>
        <v>1</v>
      </c>
      <c r="AK164" s="7">
        <f t="shared" si="1173"/>
        <v>0</v>
      </c>
      <c r="AL164" s="7">
        <f t="shared" si="1174"/>
        <v>1</v>
      </c>
      <c r="AM164" s="7">
        <f t="shared" si="1175"/>
        <v>0</v>
      </c>
      <c r="AN164" s="7">
        <f t="shared" si="1176"/>
        <v>1</v>
      </c>
      <c r="AO164" s="7">
        <f t="shared" si="1177"/>
        <v>1</v>
      </c>
      <c r="AP164" s="7">
        <f t="shared" si="1178"/>
        <v>1</v>
      </c>
      <c r="AQ164" s="7">
        <f t="shared" si="1179"/>
        <v>2</v>
      </c>
      <c r="AR164" s="7">
        <f t="shared" si="1180"/>
        <v>1</v>
      </c>
      <c r="AS164" s="75">
        <f t="shared" si="1181"/>
        <v>0</v>
      </c>
      <c r="AT164" s="76">
        <f t="shared" si="1182"/>
        <v>0</v>
      </c>
      <c r="AU164" s="76">
        <f t="shared" si="1183"/>
        <v>6</v>
      </c>
      <c r="AV164" s="76">
        <f t="shared" si="1184"/>
        <v>10</v>
      </c>
      <c r="AW164" s="76">
        <f t="shared" si="1185"/>
        <v>2</v>
      </c>
      <c r="AX164" s="77">
        <f t="shared" si="1186"/>
        <v>0</v>
      </c>
      <c r="AY164" s="50" t="str">
        <f t="shared" si="1187"/>
        <v/>
      </c>
      <c r="AZ164" s="50" t="str">
        <f t="shared" si="1188"/>
        <v/>
      </c>
      <c r="BA164" s="50">
        <f t="shared" si="1189"/>
        <v>1</v>
      </c>
      <c r="BB164" s="50" t="str">
        <f t="shared" si="1190"/>
        <v/>
      </c>
      <c r="BC164" s="50" t="str">
        <f t="shared" si="1191"/>
        <v/>
      </c>
      <c r="BD164" s="50">
        <f t="shared" si="1192"/>
        <v>0</v>
      </c>
      <c r="BE164" s="50" t="str">
        <f t="shared" si="1193"/>
        <v/>
      </c>
      <c r="BF164" s="50" t="str">
        <f t="shared" si="1194"/>
        <v/>
      </c>
      <c r="BG164" s="50" t="str">
        <f t="shared" si="1195"/>
        <v/>
      </c>
      <c r="BH164" s="50" t="str">
        <f t="shared" si="1196"/>
        <v/>
      </c>
      <c r="BI164" s="50">
        <f t="shared" si="1197"/>
        <v>0</v>
      </c>
      <c r="BJ164" s="50" t="str">
        <f t="shared" si="1198"/>
        <v/>
      </c>
      <c r="BK164" s="50">
        <f t="shared" si="1199"/>
        <v>0</v>
      </c>
      <c r="BL164" s="50" t="str">
        <f t="shared" si="1200"/>
        <v/>
      </c>
      <c r="BM164" s="50" t="str">
        <f t="shared" si="1201"/>
        <v/>
      </c>
      <c r="BN164" s="50" t="str">
        <f t="shared" si="1202"/>
        <v/>
      </c>
      <c r="BO164" s="50" t="str">
        <f t="shared" si="1203"/>
        <v/>
      </c>
      <c r="BP164" s="51" t="str">
        <f t="shared" si="1204"/>
        <v/>
      </c>
      <c r="BQ164" s="50">
        <f t="shared" si="1205"/>
        <v>0</v>
      </c>
      <c r="BR164" s="50">
        <f t="shared" si="1206"/>
        <v>0</v>
      </c>
      <c r="BS164" s="50" t="str">
        <f t="shared" si="1207"/>
        <v/>
      </c>
      <c r="BT164" s="50">
        <f t="shared" si="1208"/>
        <v>2</v>
      </c>
      <c r="BU164" s="50" t="str">
        <f t="shared" si="1209"/>
        <v/>
      </c>
      <c r="BV164" s="50" t="str">
        <f t="shared" si="1210"/>
        <v/>
      </c>
      <c r="BW164" s="50">
        <f t="shared" si="1211"/>
        <v>1</v>
      </c>
      <c r="BX164" s="50" t="str">
        <f t="shared" si="1212"/>
        <v/>
      </c>
      <c r="BY164" s="50">
        <f t="shared" si="1213"/>
        <v>1</v>
      </c>
      <c r="BZ164" s="50">
        <f t="shared" si="1214"/>
        <v>1</v>
      </c>
      <c r="CA164" s="50" t="str">
        <f t="shared" si="1215"/>
        <v/>
      </c>
      <c r="CB164" s="50">
        <f t="shared" si="1216"/>
        <v>1</v>
      </c>
      <c r="CC164" s="50" t="str">
        <f t="shared" si="1217"/>
        <v/>
      </c>
      <c r="CD164" s="50" t="str">
        <f t="shared" si="1218"/>
        <v/>
      </c>
      <c r="CE164" s="50">
        <f t="shared" si="1219"/>
        <v>1</v>
      </c>
      <c r="CF164" s="50">
        <f t="shared" si="1220"/>
        <v>1</v>
      </c>
      <c r="CG164" s="50">
        <f t="shared" si="1221"/>
        <v>2</v>
      </c>
      <c r="CH164" s="50" t="str">
        <f t="shared" si="1222"/>
        <v/>
      </c>
      <c r="CI164" s="61" t="str">
        <f t="shared" si="1223"/>
        <v/>
      </c>
      <c r="CJ164" s="50" t="str">
        <f t="shared" si="1224"/>
        <v/>
      </c>
      <c r="CK164" s="50" t="str">
        <f t="shared" si="1225"/>
        <v/>
      </c>
      <c r="CL164" s="50" t="str">
        <f t="shared" si="1226"/>
        <v/>
      </c>
      <c r="CM164" s="50">
        <f t="shared" si="1227"/>
        <v>0</v>
      </c>
      <c r="CN164" s="50" t="str">
        <f t="shared" si="1228"/>
        <v/>
      </c>
      <c r="CO164" s="50" t="str">
        <f t="shared" si="1229"/>
        <v/>
      </c>
      <c r="CP164" s="50">
        <f t="shared" si="1230"/>
        <v>1</v>
      </c>
      <c r="CQ164" s="50" t="str">
        <f t="shared" si="1231"/>
        <v/>
      </c>
      <c r="CR164" s="50" t="str">
        <f t="shared" si="1232"/>
        <v/>
      </c>
      <c r="CS164" s="50" t="str">
        <f t="shared" si="1233"/>
        <v/>
      </c>
      <c r="CT164" s="50" t="str">
        <f t="shared" si="1234"/>
        <v/>
      </c>
      <c r="CU164" s="50" t="str">
        <f t="shared" si="1235"/>
        <v/>
      </c>
      <c r="CV164" s="50">
        <f t="shared" si="1236"/>
        <v>1</v>
      </c>
      <c r="CW164" s="50" t="str">
        <f t="shared" si="1237"/>
        <v/>
      </c>
      <c r="CX164" s="50" t="str">
        <f t="shared" si="1238"/>
        <v/>
      </c>
      <c r="CY164" s="50" t="str">
        <f t="shared" si="1239"/>
        <v/>
      </c>
      <c r="CZ164" s="50">
        <f t="shared" si="1240"/>
        <v>1</v>
      </c>
      <c r="DA164" s="78">
        <f t="shared" si="1241"/>
        <v>1</v>
      </c>
      <c r="DB164" s="79">
        <f t="shared" si="1242"/>
        <v>10</v>
      </c>
      <c r="DC164" s="80">
        <f t="shared" si="1243"/>
        <v>3</v>
      </c>
      <c r="DD164" s="81"/>
    </row>
    <row r="165" spans="1:108" ht="12.75" customHeight="1">
      <c r="A165" s="14"/>
      <c r="B165" s="83"/>
      <c r="C165" s="83"/>
      <c r="D165" s="83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5"/>
      <c r="Q165" s="85"/>
      <c r="R165" s="85"/>
      <c r="S165" s="85"/>
      <c r="T165" s="85"/>
      <c r="U165" s="85"/>
      <c r="V165" s="85"/>
      <c r="W165" s="85"/>
      <c r="X165" s="192">
        <f t="shared" ref="X165" si="1244">SUM(Y161:Y164)</f>
        <v>358</v>
      </c>
      <c r="Y165" s="193"/>
      <c r="Z165" s="164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198">
        <f t="shared" ref="AS165:AX165" si="1245">SUM(AS161:AS164)</f>
        <v>0</v>
      </c>
      <c r="AT165" s="200">
        <f t="shared" si="1245"/>
        <v>3</v>
      </c>
      <c r="AU165" s="200">
        <f t="shared" si="1245"/>
        <v>24</v>
      </c>
      <c r="AV165" s="200">
        <f t="shared" si="1245"/>
        <v>26</v>
      </c>
      <c r="AW165" s="200">
        <f t="shared" si="1245"/>
        <v>11</v>
      </c>
      <c r="AX165" s="204">
        <f t="shared" si="1245"/>
        <v>8</v>
      </c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50"/>
      <c r="BN165" s="50"/>
      <c r="BO165" s="50"/>
      <c r="BP165" s="51"/>
      <c r="BQ165" s="50"/>
      <c r="BR165" s="50"/>
      <c r="BS165" s="50"/>
      <c r="BT165" s="50"/>
      <c r="BU165" s="50"/>
      <c r="BV165" s="50"/>
      <c r="BW165" s="50"/>
      <c r="BX165" s="50"/>
      <c r="BY165" s="50"/>
      <c r="BZ165" s="50"/>
      <c r="CA165" s="50"/>
      <c r="CB165" s="50"/>
      <c r="CC165" s="50"/>
      <c r="CD165" s="50"/>
      <c r="CE165" s="50"/>
      <c r="CF165" s="50"/>
      <c r="CG165" s="50"/>
      <c r="CH165" s="50"/>
      <c r="CI165" s="61"/>
      <c r="CJ165" s="50"/>
      <c r="CK165" s="50"/>
      <c r="CL165" s="50"/>
      <c r="CM165" s="50"/>
      <c r="CN165" s="50"/>
      <c r="CO165" s="50"/>
      <c r="CP165" s="50"/>
      <c r="CQ165" s="50"/>
      <c r="CR165" s="50"/>
      <c r="CS165" s="50"/>
      <c r="CT165" s="50"/>
      <c r="CU165" s="50"/>
      <c r="CV165" s="50"/>
      <c r="CW165" s="50"/>
      <c r="CX165" s="50"/>
      <c r="CY165" s="50"/>
      <c r="CZ165" s="50"/>
      <c r="DA165" s="206">
        <f t="shared" ref="DA165:DC165" si="1246">SUM(DA161:DA164)</f>
        <v>5</v>
      </c>
      <c r="DB165" s="186">
        <f t="shared" si="1246"/>
        <v>51</v>
      </c>
      <c r="DC165" s="188">
        <f t="shared" si="1246"/>
        <v>14</v>
      </c>
      <c r="DD165" s="27"/>
    </row>
    <row r="166" spans="1:108" ht="12.75" customHeight="1" thickBot="1">
      <c r="A166" s="14"/>
      <c r="B166" s="83"/>
      <c r="C166" s="83"/>
      <c r="D166" s="83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5"/>
      <c r="Q166" s="85"/>
      <c r="R166" s="85"/>
      <c r="S166" s="85"/>
      <c r="T166" s="85"/>
      <c r="U166" s="85"/>
      <c r="V166" s="85"/>
      <c r="W166" s="85"/>
      <c r="X166" s="194"/>
      <c r="Y166" s="195"/>
      <c r="Z166" s="164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199"/>
      <c r="AT166" s="201"/>
      <c r="AU166" s="201"/>
      <c r="AV166" s="201"/>
      <c r="AW166" s="201"/>
      <c r="AX166" s="205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  <c r="BJ166" s="50"/>
      <c r="BK166" s="50"/>
      <c r="BL166" s="50"/>
      <c r="BM166" s="50"/>
      <c r="BN166" s="50"/>
      <c r="BO166" s="50"/>
      <c r="BP166" s="51"/>
      <c r="BQ166" s="50"/>
      <c r="BR166" s="50"/>
      <c r="BS166" s="50"/>
      <c r="BT166" s="50"/>
      <c r="BU166" s="50"/>
      <c r="BV166" s="50"/>
      <c r="BW166" s="50"/>
      <c r="BX166" s="50"/>
      <c r="BY166" s="50"/>
      <c r="BZ166" s="50"/>
      <c r="CA166" s="50"/>
      <c r="CB166" s="50"/>
      <c r="CC166" s="50"/>
      <c r="CD166" s="50"/>
      <c r="CE166" s="50"/>
      <c r="CF166" s="50"/>
      <c r="CG166" s="50"/>
      <c r="CH166" s="50"/>
      <c r="CI166" s="61"/>
      <c r="CJ166" s="50"/>
      <c r="CK166" s="50"/>
      <c r="CL166" s="50"/>
      <c r="CM166" s="50"/>
      <c r="CN166" s="50"/>
      <c r="CO166" s="50"/>
      <c r="CP166" s="50"/>
      <c r="CQ166" s="50"/>
      <c r="CR166" s="50"/>
      <c r="CS166" s="50"/>
      <c r="CT166" s="50"/>
      <c r="CU166" s="50"/>
      <c r="CV166" s="50"/>
      <c r="CW166" s="50"/>
      <c r="CX166" s="50"/>
      <c r="CY166" s="50"/>
      <c r="CZ166" s="50"/>
      <c r="DA166" s="207"/>
      <c r="DB166" s="187"/>
      <c r="DC166" s="189"/>
      <c r="DD166" s="27"/>
    </row>
    <row r="167" spans="1:108" ht="13.5" customHeight="1" thickBot="1">
      <c r="A167" s="14"/>
      <c r="B167" s="83"/>
      <c r="C167" s="83"/>
      <c r="D167" s="83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5"/>
      <c r="Q167" s="85"/>
      <c r="R167" s="85"/>
      <c r="S167" s="85"/>
      <c r="T167" s="85"/>
      <c r="U167" s="85"/>
      <c r="V167" s="85"/>
      <c r="W167" s="85"/>
      <c r="X167" s="196"/>
      <c r="Y167" s="197"/>
      <c r="Z167" s="164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22"/>
      <c r="AT167" s="23"/>
      <c r="AU167" s="23"/>
      <c r="AV167" s="23"/>
      <c r="AW167" s="23"/>
      <c r="AX167" s="23"/>
      <c r="AY167" s="24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6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  <c r="CF167" s="25"/>
      <c r="CG167" s="25"/>
      <c r="CH167" s="25"/>
      <c r="CI167" s="24"/>
      <c r="CJ167" s="25"/>
      <c r="CK167" s="25"/>
      <c r="CL167" s="25"/>
      <c r="CM167" s="25"/>
      <c r="CN167" s="25"/>
      <c r="CO167" s="25"/>
      <c r="CP167" s="25"/>
      <c r="CQ167" s="25"/>
      <c r="CR167" s="25"/>
      <c r="CS167" s="25"/>
      <c r="CT167" s="25"/>
      <c r="CU167" s="25"/>
      <c r="CV167" s="25"/>
      <c r="CW167" s="25"/>
      <c r="CX167" s="25"/>
      <c r="CY167" s="25"/>
      <c r="CZ167" s="26"/>
      <c r="DA167" s="23"/>
      <c r="DB167" s="23"/>
      <c r="DC167" s="23"/>
      <c r="DD167" s="27"/>
    </row>
    <row r="168" spans="1:108">
      <c r="A168" s="28"/>
      <c r="B168" s="86"/>
      <c r="C168" s="86"/>
      <c r="D168" s="153" t="str">
        <f>C159</f>
        <v>OSHKOSH LOURDES</v>
      </c>
      <c r="E168" s="152">
        <f t="shared" ref="E168:M168" si="1247">SUM(E161:E164)</f>
        <v>18</v>
      </c>
      <c r="F168" s="152">
        <f t="shared" si="1247"/>
        <v>15</v>
      </c>
      <c r="G168" s="152">
        <f t="shared" si="1247"/>
        <v>13</v>
      </c>
      <c r="H168" s="152">
        <f t="shared" si="1247"/>
        <v>22</v>
      </c>
      <c r="I168" s="152">
        <f t="shared" si="1247"/>
        <v>22</v>
      </c>
      <c r="J168" s="152">
        <f t="shared" si="1247"/>
        <v>13</v>
      </c>
      <c r="K168" s="152">
        <f t="shared" si="1247"/>
        <v>23</v>
      </c>
      <c r="L168" s="152">
        <f t="shared" si="1247"/>
        <v>27</v>
      </c>
      <c r="M168" s="152">
        <f t="shared" si="1247"/>
        <v>20</v>
      </c>
      <c r="N168" s="152">
        <f>SUM(N161:N164)</f>
        <v>173</v>
      </c>
      <c r="O168" s="152">
        <f t="shared" ref="O168:Y168" si="1248">SUM(O161:O164)</f>
        <v>21</v>
      </c>
      <c r="P168" s="152">
        <f t="shared" si="1248"/>
        <v>14</v>
      </c>
      <c r="Q168" s="152">
        <f t="shared" si="1248"/>
        <v>22</v>
      </c>
      <c r="R168" s="152">
        <f t="shared" si="1248"/>
        <v>13</v>
      </c>
      <c r="S168" s="152">
        <f t="shared" si="1248"/>
        <v>22</v>
      </c>
      <c r="T168" s="152">
        <f t="shared" si="1248"/>
        <v>23</v>
      </c>
      <c r="U168" s="152">
        <f t="shared" si="1248"/>
        <v>23</v>
      </c>
      <c r="V168" s="152">
        <f t="shared" si="1248"/>
        <v>24</v>
      </c>
      <c r="W168" s="152">
        <f t="shared" si="1248"/>
        <v>23</v>
      </c>
      <c r="X168" s="152">
        <f t="shared" si="1248"/>
        <v>185</v>
      </c>
      <c r="Y168" s="152">
        <f t="shared" si="1248"/>
        <v>358</v>
      </c>
      <c r="Z168" s="16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22"/>
      <c r="AT168" s="23"/>
      <c r="AU168" s="23"/>
      <c r="AV168" s="23"/>
      <c r="AW168" s="23"/>
      <c r="AX168" s="23"/>
      <c r="AY168" s="24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6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4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  <c r="CU168" s="25"/>
      <c r="CV168" s="25"/>
      <c r="CW168" s="25"/>
      <c r="CX168" s="25"/>
      <c r="CY168" s="25"/>
      <c r="CZ168" s="26"/>
      <c r="DA168" s="23"/>
      <c r="DB168" s="23"/>
      <c r="DC168" s="23"/>
      <c r="DD168" s="27"/>
    </row>
    <row r="169" spans="1:108">
      <c r="A169" s="14"/>
      <c r="B169" s="35"/>
      <c r="C169" s="36"/>
      <c r="D169" s="37" t="s">
        <v>7</v>
      </c>
      <c r="E169" s="42">
        <f t="shared" ref="E169:T169" si="1249">E$4</f>
        <v>4</v>
      </c>
      <c r="F169" s="42">
        <f t="shared" si="1249"/>
        <v>4</v>
      </c>
      <c r="G169" s="42">
        <f t="shared" si="1249"/>
        <v>3</v>
      </c>
      <c r="H169" s="42">
        <f t="shared" si="1249"/>
        <v>4</v>
      </c>
      <c r="I169" s="42">
        <f t="shared" si="1249"/>
        <v>5</v>
      </c>
      <c r="J169" s="42">
        <f t="shared" si="1249"/>
        <v>3</v>
      </c>
      <c r="K169" s="42">
        <f t="shared" si="1249"/>
        <v>4</v>
      </c>
      <c r="L169" s="42">
        <f t="shared" si="1249"/>
        <v>5</v>
      </c>
      <c r="M169" s="42">
        <f t="shared" si="1249"/>
        <v>4</v>
      </c>
      <c r="N169" s="42">
        <f t="shared" si="1249"/>
        <v>36</v>
      </c>
      <c r="O169" s="42">
        <f t="shared" si="1249"/>
        <v>4</v>
      </c>
      <c r="P169" s="42">
        <f t="shared" si="1249"/>
        <v>3</v>
      </c>
      <c r="Q169" s="42">
        <f t="shared" si="1249"/>
        <v>4</v>
      </c>
      <c r="R169" s="42">
        <f t="shared" si="1249"/>
        <v>3</v>
      </c>
      <c r="S169" s="42">
        <f t="shared" si="1249"/>
        <v>5</v>
      </c>
      <c r="T169" s="42">
        <f t="shared" si="1249"/>
        <v>4</v>
      </c>
      <c r="U169" s="42">
        <f t="shared" ref="U169:Y169" si="1250">U$4</f>
        <v>4</v>
      </c>
      <c r="V169" s="42">
        <f t="shared" si="1250"/>
        <v>4</v>
      </c>
      <c r="W169" s="42">
        <f t="shared" si="1250"/>
        <v>5</v>
      </c>
      <c r="X169" s="42">
        <f t="shared" si="1250"/>
        <v>36</v>
      </c>
      <c r="Y169" s="42">
        <f t="shared" si="1250"/>
        <v>72</v>
      </c>
      <c r="Z169" s="164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22"/>
      <c r="AT169" s="23"/>
      <c r="AU169" s="23"/>
      <c r="AV169" s="23"/>
      <c r="AW169" s="23"/>
      <c r="AX169" s="23"/>
      <c r="AY169" s="24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6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4"/>
      <c r="CJ169" s="25"/>
      <c r="CK169" s="25"/>
      <c r="CL169" s="25"/>
      <c r="CM169" s="25"/>
      <c r="CN169" s="25"/>
      <c r="CO169" s="25"/>
      <c r="CP169" s="25"/>
      <c r="CQ169" s="25"/>
      <c r="CR169" s="25"/>
      <c r="CS169" s="25"/>
      <c r="CT169" s="25"/>
      <c r="CU169" s="25"/>
      <c r="CV169" s="25"/>
      <c r="CW169" s="25"/>
      <c r="CX169" s="25"/>
      <c r="CY169" s="25"/>
      <c r="CZ169" s="26"/>
      <c r="DA169" s="23"/>
      <c r="DB169" s="23"/>
      <c r="DC169" s="23"/>
      <c r="DD169" s="27"/>
    </row>
    <row r="170" spans="1:108" ht="19.5" thickBot="1">
      <c r="A170" s="14"/>
      <c r="B170" s="39" t="s">
        <v>8</v>
      </c>
      <c r="C170" s="40" t="s">
        <v>46</v>
      </c>
      <c r="D170" s="41" t="s">
        <v>9</v>
      </c>
      <c r="E170" s="42">
        <f t="shared" ref="E170:T170" si="1251">E$5</f>
        <v>365</v>
      </c>
      <c r="F170" s="42">
        <f t="shared" si="1251"/>
        <v>358</v>
      </c>
      <c r="G170" s="42">
        <f t="shared" si="1251"/>
        <v>138</v>
      </c>
      <c r="H170" s="42">
        <f t="shared" si="1251"/>
        <v>440</v>
      </c>
      <c r="I170" s="42">
        <f t="shared" si="1251"/>
        <v>517</v>
      </c>
      <c r="J170" s="42">
        <f t="shared" si="1251"/>
        <v>149</v>
      </c>
      <c r="K170" s="42">
        <f t="shared" si="1251"/>
        <v>360</v>
      </c>
      <c r="L170" s="42">
        <f t="shared" si="1251"/>
        <v>542</v>
      </c>
      <c r="M170" s="42">
        <f t="shared" si="1251"/>
        <v>385</v>
      </c>
      <c r="N170" s="42">
        <f t="shared" si="1251"/>
        <v>3254</v>
      </c>
      <c r="O170" s="42">
        <f t="shared" si="1251"/>
        <v>385</v>
      </c>
      <c r="P170" s="42">
        <f t="shared" si="1251"/>
        <v>177</v>
      </c>
      <c r="Q170" s="42">
        <f t="shared" si="1251"/>
        <v>380</v>
      </c>
      <c r="R170" s="42">
        <f t="shared" si="1251"/>
        <v>152</v>
      </c>
      <c r="S170" s="42">
        <f t="shared" si="1251"/>
        <v>520</v>
      </c>
      <c r="T170" s="42">
        <f t="shared" si="1251"/>
        <v>459</v>
      </c>
      <c r="U170" s="42">
        <f t="shared" ref="U170:Y170" si="1252">U$5</f>
        <v>436</v>
      </c>
      <c r="V170" s="42">
        <f t="shared" si="1252"/>
        <v>362</v>
      </c>
      <c r="W170" s="42">
        <f t="shared" si="1252"/>
        <v>540</v>
      </c>
      <c r="X170" s="42">
        <f t="shared" si="1252"/>
        <v>3411</v>
      </c>
      <c r="Y170" s="42">
        <f t="shared" si="1252"/>
        <v>6665</v>
      </c>
      <c r="Z170" s="165">
        <f t="shared" ref="Z170" si="1253">X176</f>
        <v>366</v>
      </c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22"/>
      <c r="AT170" s="23"/>
      <c r="AU170" s="23"/>
      <c r="AV170" s="23"/>
      <c r="AW170" s="23"/>
      <c r="AX170" s="23"/>
      <c r="AY170" s="24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6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  <c r="CF170" s="25"/>
      <c r="CG170" s="25"/>
      <c r="CH170" s="25"/>
      <c r="CI170" s="24"/>
      <c r="CJ170" s="25"/>
      <c r="CK170" s="25"/>
      <c r="CL170" s="25"/>
      <c r="CM170" s="25"/>
      <c r="CN170" s="25"/>
      <c r="CO170" s="25"/>
      <c r="CP170" s="25"/>
      <c r="CQ170" s="25"/>
      <c r="CR170" s="25"/>
      <c r="CS170" s="25"/>
      <c r="CT170" s="25"/>
      <c r="CU170" s="25"/>
      <c r="CV170" s="25"/>
      <c r="CW170" s="25"/>
      <c r="CX170" s="25"/>
      <c r="CY170" s="25"/>
      <c r="CZ170" s="26"/>
      <c r="DA170" s="23"/>
      <c r="DB170" s="23"/>
      <c r="DC170" s="23"/>
      <c r="DD170" s="27"/>
    </row>
    <row r="171" spans="1:108" ht="24.95" customHeight="1" thickBot="1">
      <c r="A171" s="14"/>
      <c r="B171" s="43" t="s">
        <v>14</v>
      </c>
      <c r="C171" s="202" t="s">
        <v>15</v>
      </c>
      <c r="D171" s="203"/>
      <c r="E171" s="43">
        <v>1</v>
      </c>
      <c r="F171" s="43">
        <v>2</v>
      </c>
      <c r="G171" s="43">
        <v>3</v>
      </c>
      <c r="H171" s="43">
        <v>4</v>
      </c>
      <c r="I171" s="43">
        <v>5</v>
      </c>
      <c r="J171" s="43">
        <v>6</v>
      </c>
      <c r="K171" s="43">
        <v>7</v>
      </c>
      <c r="L171" s="43">
        <v>8</v>
      </c>
      <c r="M171" s="43">
        <v>9</v>
      </c>
      <c r="N171" s="44" t="s">
        <v>16</v>
      </c>
      <c r="O171" s="43">
        <v>10</v>
      </c>
      <c r="P171" s="43">
        <v>11</v>
      </c>
      <c r="Q171" s="43">
        <v>12</v>
      </c>
      <c r="R171" s="43">
        <v>13</v>
      </c>
      <c r="S171" s="43">
        <v>14</v>
      </c>
      <c r="T171" s="43">
        <v>15</v>
      </c>
      <c r="U171" s="43">
        <v>16</v>
      </c>
      <c r="V171" s="43">
        <v>17</v>
      </c>
      <c r="W171" s="43">
        <v>18</v>
      </c>
      <c r="X171" s="44" t="s">
        <v>17</v>
      </c>
      <c r="Y171" s="44" t="s">
        <v>18</v>
      </c>
      <c r="Z171" s="164"/>
      <c r="AA171" s="45" t="s">
        <v>4</v>
      </c>
      <c r="AB171" s="45" t="s">
        <v>4</v>
      </c>
      <c r="AC171" s="45" t="s">
        <v>4</v>
      </c>
      <c r="AD171" s="46" t="s">
        <v>4</v>
      </c>
      <c r="AE171" s="46" t="s">
        <v>4</v>
      </c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47" t="s">
        <v>19</v>
      </c>
      <c r="AT171" s="48" t="s">
        <v>20</v>
      </c>
      <c r="AU171" s="48" t="s">
        <v>7</v>
      </c>
      <c r="AV171" s="48" t="s">
        <v>21</v>
      </c>
      <c r="AW171" s="48" t="s">
        <v>22</v>
      </c>
      <c r="AX171" s="49" t="s">
        <v>23</v>
      </c>
      <c r="AY171" s="46" t="s">
        <v>4</v>
      </c>
      <c r="AZ171" s="46" t="s">
        <v>4</v>
      </c>
      <c r="BA171" s="46" t="s">
        <v>4</v>
      </c>
      <c r="BB171" s="46" t="s">
        <v>4</v>
      </c>
      <c r="BC171" s="46" t="s">
        <v>4</v>
      </c>
      <c r="BD171" s="50"/>
      <c r="BE171" s="50"/>
      <c r="BF171" s="50"/>
      <c r="BG171" s="50"/>
      <c r="BH171" s="50"/>
      <c r="BI171" s="50"/>
      <c r="BJ171" s="50"/>
      <c r="BK171" s="50"/>
      <c r="BL171" s="50"/>
      <c r="BM171" s="50"/>
      <c r="BN171" s="50"/>
      <c r="BO171" s="50"/>
      <c r="BP171" s="51"/>
      <c r="BQ171" s="46" t="s">
        <v>4</v>
      </c>
      <c r="BR171" s="46" t="s">
        <v>4</v>
      </c>
      <c r="BS171" s="46" t="s">
        <v>4</v>
      </c>
      <c r="BT171" s="46" t="s">
        <v>4</v>
      </c>
      <c r="BU171" s="46" t="s">
        <v>4</v>
      </c>
      <c r="BV171" s="50"/>
      <c r="BW171" s="50"/>
      <c r="BX171" s="50"/>
      <c r="BY171" s="50"/>
      <c r="BZ171" s="50"/>
      <c r="CA171" s="50"/>
      <c r="CB171" s="50"/>
      <c r="CC171" s="50"/>
      <c r="CD171" s="50"/>
      <c r="CE171" s="50"/>
      <c r="CF171" s="50"/>
      <c r="CG171" s="50"/>
      <c r="CH171" s="50"/>
      <c r="CI171" s="52" t="s">
        <v>4</v>
      </c>
      <c r="CJ171" s="46" t="s">
        <v>4</v>
      </c>
      <c r="CK171" s="46" t="s">
        <v>4</v>
      </c>
      <c r="CL171" s="46" t="s">
        <v>4</v>
      </c>
      <c r="CM171" s="46" t="s">
        <v>4</v>
      </c>
      <c r="CN171" s="50"/>
      <c r="CO171" s="50"/>
      <c r="CP171" s="50"/>
      <c r="CQ171" s="50"/>
      <c r="CR171" s="50"/>
      <c r="CS171" s="50"/>
      <c r="CT171" s="50"/>
      <c r="CU171" s="50"/>
      <c r="CV171" s="50"/>
      <c r="CW171" s="50"/>
      <c r="CX171" s="50"/>
      <c r="CY171" s="50"/>
      <c r="CZ171" s="50"/>
      <c r="DA171" s="47" t="s">
        <v>24</v>
      </c>
      <c r="DB171" s="48" t="s">
        <v>25</v>
      </c>
      <c r="DC171" s="49" t="s">
        <v>26</v>
      </c>
      <c r="DD171" s="27"/>
    </row>
    <row r="172" spans="1:108" ht="24.95" customHeight="1">
      <c r="A172" s="14"/>
      <c r="B172" s="53">
        <v>1</v>
      </c>
      <c r="C172" s="190" t="s">
        <v>110</v>
      </c>
      <c r="D172" s="191"/>
      <c r="E172" s="56">
        <v>5</v>
      </c>
      <c r="F172" s="56">
        <v>6</v>
      </c>
      <c r="G172" s="56">
        <v>4</v>
      </c>
      <c r="H172" s="56">
        <v>5</v>
      </c>
      <c r="I172" s="56">
        <v>5</v>
      </c>
      <c r="J172" s="56">
        <v>3</v>
      </c>
      <c r="K172" s="56">
        <v>4</v>
      </c>
      <c r="L172" s="56">
        <v>6</v>
      </c>
      <c r="M172" s="56">
        <v>4</v>
      </c>
      <c r="N172" s="57">
        <f t="shared" ref="N172:N175" si="1254">SUM(E172:M172)</f>
        <v>42</v>
      </c>
      <c r="O172" s="56">
        <v>6</v>
      </c>
      <c r="P172" s="56">
        <v>5</v>
      </c>
      <c r="Q172" s="56">
        <v>6</v>
      </c>
      <c r="R172" s="56">
        <v>5</v>
      </c>
      <c r="S172" s="56">
        <v>4</v>
      </c>
      <c r="T172" s="56">
        <v>4</v>
      </c>
      <c r="U172" s="56">
        <v>4</v>
      </c>
      <c r="V172" s="56">
        <v>4</v>
      </c>
      <c r="W172" s="56">
        <v>4</v>
      </c>
      <c r="X172" s="57">
        <f t="shared" ref="X172:X175" si="1255">SUM(O172:W172)</f>
        <v>42</v>
      </c>
      <c r="Y172" s="57">
        <f t="shared" ref="Y172:Y175" si="1256">N172+X172</f>
        <v>84</v>
      </c>
      <c r="Z172" s="164"/>
      <c r="AA172" s="7">
        <f t="shared" ref="AA172:AA175" si="1257">IF(E172="","",E172-E$4)</f>
        <v>1</v>
      </c>
      <c r="AB172" s="7">
        <f t="shared" ref="AB172:AB175" si="1258">IF(F172="","",F172-F$4)</f>
        <v>2</v>
      </c>
      <c r="AC172" s="7">
        <f t="shared" ref="AC172:AC175" si="1259">IF(G172="","",G172-G$4)</f>
        <v>1</v>
      </c>
      <c r="AD172" s="7">
        <f t="shared" ref="AD172:AD175" si="1260">IF(H172="","",H172-H$4)</f>
        <v>1</v>
      </c>
      <c r="AE172" s="7">
        <f t="shared" ref="AE172:AE175" si="1261">IF(I172="","",I172-I$4)</f>
        <v>0</v>
      </c>
      <c r="AF172" s="7">
        <f t="shared" ref="AF172:AF175" si="1262">IF(J172="","",J172-J$4)</f>
        <v>0</v>
      </c>
      <c r="AG172" s="7">
        <f t="shared" ref="AG172:AG175" si="1263">IF(K172="","",K172-K$4)</f>
        <v>0</v>
      </c>
      <c r="AH172" s="7">
        <f t="shared" ref="AH172:AH175" si="1264">IF(L172="","",L172-L$4)</f>
        <v>1</v>
      </c>
      <c r="AI172" s="7">
        <f t="shared" ref="AI172:AI175" si="1265">IF(M172="","",M172-M$4)</f>
        <v>0</v>
      </c>
      <c r="AJ172" s="7">
        <f t="shared" ref="AJ172:AJ175" si="1266">IF(O172="","",O172-O$4)</f>
        <v>2</v>
      </c>
      <c r="AK172" s="7">
        <f t="shared" ref="AK172:AK175" si="1267">IF(P172="","",P172-P$4)</f>
        <v>2</v>
      </c>
      <c r="AL172" s="7">
        <f t="shared" ref="AL172:AL175" si="1268">IF(Q172="","",Q172-Q$4)</f>
        <v>2</v>
      </c>
      <c r="AM172" s="7">
        <f t="shared" ref="AM172:AM175" si="1269">IF(R172="","",R172-R$4)</f>
        <v>2</v>
      </c>
      <c r="AN172" s="7">
        <f t="shared" ref="AN172:AN175" si="1270">IF(S172="","",S172-S$4)</f>
        <v>-1</v>
      </c>
      <c r="AO172" s="7">
        <f t="shared" ref="AO172:AO175" si="1271">IF(T172="","",T172-T$4)</f>
        <v>0</v>
      </c>
      <c r="AP172" s="7">
        <f t="shared" ref="AP172:AP175" si="1272">IF(U172="","",U172-U$4)</f>
        <v>0</v>
      </c>
      <c r="AQ172" s="7">
        <f t="shared" ref="AQ172:AQ175" si="1273">IF(V172="","",V172-V$4)</f>
        <v>0</v>
      </c>
      <c r="AR172" s="7">
        <f t="shared" ref="AR172:AR175" si="1274">IF(W172="","",W172-W$4)</f>
        <v>-1</v>
      </c>
      <c r="AS172" s="58">
        <f t="shared" ref="AS172:AS175" si="1275">COUNTIF($AA172:$AR172,"=-2")</f>
        <v>0</v>
      </c>
      <c r="AT172" s="59">
        <f t="shared" ref="AT172:AT175" si="1276">COUNTIF($AA172:$AR172,"=-1")</f>
        <v>2</v>
      </c>
      <c r="AU172" s="59">
        <f t="shared" ref="AU172:AU175" si="1277">COUNTIF($AA172:$AR172,"=0")</f>
        <v>7</v>
      </c>
      <c r="AV172" s="59">
        <f t="shared" ref="AV172:AV175" si="1278">COUNTIF($AA172:$AR172,"=1")</f>
        <v>4</v>
      </c>
      <c r="AW172" s="59">
        <f t="shared" ref="AW172:AW175" si="1279">COUNTIF($AA172:$AR172,"=2")</f>
        <v>5</v>
      </c>
      <c r="AX172" s="60">
        <f t="shared" ref="AX172:AX175" si="1280">COUNTIF($AA172:$AR172,"&gt;2")</f>
        <v>0</v>
      </c>
      <c r="AY172" s="50" t="str">
        <f t="shared" ref="AY172:AY175" si="1281">IF(AA$4=3,AA172,"")</f>
        <v/>
      </c>
      <c r="AZ172" s="50" t="str">
        <f t="shared" ref="AZ172:AZ175" si="1282">IF(AB$4=3,AB172,"")</f>
        <v/>
      </c>
      <c r="BA172" s="50">
        <f t="shared" ref="BA172:BA175" si="1283">IF(AC$4=3,AC172,"")</f>
        <v>1</v>
      </c>
      <c r="BB172" s="50" t="str">
        <f t="shared" ref="BB172:BB175" si="1284">IF(AD$4=3,AD172,"")</f>
        <v/>
      </c>
      <c r="BC172" s="50" t="str">
        <f t="shared" ref="BC172:BC175" si="1285">IF(AE$4=3,AE172,"")</f>
        <v/>
      </c>
      <c r="BD172" s="50">
        <f t="shared" ref="BD172:BD175" si="1286">IF(AF$4=3,AF172,"")</f>
        <v>0</v>
      </c>
      <c r="BE172" s="50" t="str">
        <f t="shared" ref="BE172:BE175" si="1287">IF(AG$4=3,AG172,"")</f>
        <v/>
      </c>
      <c r="BF172" s="50" t="str">
        <f t="shared" ref="BF172:BF175" si="1288">IF(AH$4=3,AH172,"")</f>
        <v/>
      </c>
      <c r="BG172" s="50" t="str">
        <f t="shared" ref="BG172:BG175" si="1289">IF(AI$4=3,AI172,"")</f>
        <v/>
      </c>
      <c r="BH172" s="50" t="str">
        <f t="shared" ref="BH172:BH175" si="1290">IF(AJ$4=3,AJ172,"")</f>
        <v/>
      </c>
      <c r="BI172" s="50">
        <f t="shared" ref="BI172:BI175" si="1291">IF(AK$4=3,AK172,"")</f>
        <v>2</v>
      </c>
      <c r="BJ172" s="50" t="str">
        <f t="shared" ref="BJ172:BJ175" si="1292">IF(AL$4=3,AL172,"")</f>
        <v/>
      </c>
      <c r="BK172" s="50">
        <f t="shared" ref="BK172:BK175" si="1293">IF(AM$4=3,AM172,"")</f>
        <v>2</v>
      </c>
      <c r="BL172" s="50" t="str">
        <f t="shared" ref="BL172:BL175" si="1294">IF(AN$4=3,AN172,"")</f>
        <v/>
      </c>
      <c r="BM172" s="50" t="str">
        <f t="shared" ref="BM172:BM175" si="1295">IF(AO$4=3,AO172,"")</f>
        <v/>
      </c>
      <c r="BN172" s="50" t="str">
        <f t="shared" ref="BN172:BN175" si="1296">IF(AP$4=3,AP172,"")</f>
        <v/>
      </c>
      <c r="BO172" s="50" t="str">
        <f t="shared" ref="BO172:BO175" si="1297">IF(AQ$4=3,AQ172,"")</f>
        <v/>
      </c>
      <c r="BP172" s="51" t="str">
        <f t="shared" ref="BP172:BP175" si="1298">IF(AR$4=3,AR172,"")</f>
        <v/>
      </c>
      <c r="BQ172" s="50">
        <f t="shared" ref="BQ172:BQ175" si="1299">IF(AA$4=4,AA172,"")</f>
        <v>1</v>
      </c>
      <c r="BR172" s="50">
        <f t="shared" ref="BR172:BR175" si="1300">IF(AB$4=4,AB172,"")</f>
        <v>2</v>
      </c>
      <c r="BS172" s="50" t="str">
        <f t="shared" ref="BS172:BS175" si="1301">IF(AC$4=4,AC172,"")</f>
        <v/>
      </c>
      <c r="BT172" s="50">
        <f t="shared" ref="BT172:BT175" si="1302">IF(AD$4=4,AD172,"")</f>
        <v>1</v>
      </c>
      <c r="BU172" s="50" t="str">
        <f t="shared" ref="BU172:BU175" si="1303">IF(AE$4=4,AE172,"")</f>
        <v/>
      </c>
      <c r="BV172" s="50" t="str">
        <f t="shared" ref="BV172:BV175" si="1304">IF(AF$4=4,AF172,"")</f>
        <v/>
      </c>
      <c r="BW172" s="50">
        <f t="shared" ref="BW172:BW175" si="1305">IF(AG$4=4,AG172,"")</f>
        <v>0</v>
      </c>
      <c r="BX172" s="50" t="str">
        <f t="shared" ref="BX172:BX175" si="1306">IF(AH$4=4,AH172,"")</f>
        <v/>
      </c>
      <c r="BY172" s="50">
        <f t="shared" ref="BY172:BY175" si="1307">IF(AI$4=4,AI172,"")</f>
        <v>0</v>
      </c>
      <c r="BZ172" s="50">
        <f t="shared" ref="BZ172:BZ175" si="1308">IF(AJ$4=4,AJ172,"")</f>
        <v>2</v>
      </c>
      <c r="CA172" s="50" t="str">
        <f t="shared" ref="CA172:CA175" si="1309">IF(AK$4=4,AK172,"")</f>
        <v/>
      </c>
      <c r="CB172" s="50">
        <f t="shared" ref="CB172:CB175" si="1310">IF(AL$4=4,AL172,"")</f>
        <v>2</v>
      </c>
      <c r="CC172" s="50" t="str">
        <f t="shared" ref="CC172:CC175" si="1311">IF(AM$4=4,AM172,"")</f>
        <v/>
      </c>
      <c r="CD172" s="50" t="str">
        <f t="shared" ref="CD172:CD175" si="1312">IF(AN$4=4,AN172,"")</f>
        <v/>
      </c>
      <c r="CE172" s="50">
        <f t="shared" ref="CE172:CE175" si="1313">IF(AO$4=4,AO172,"")</f>
        <v>0</v>
      </c>
      <c r="CF172" s="50">
        <f t="shared" ref="CF172:CF175" si="1314">IF(AP$4=4,AP172,"")</f>
        <v>0</v>
      </c>
      <c r="CG172" s="50">
        <f t="shared" ref="CG172:CG175" si="1315">IF(AQ$4=4,AQ172,"")</f>
        <v>0</v>
      </c>
      <c r="CH172" s="50" t="str">
        <f t="shared" ref="CH172:CH175" si="1316">IF(AR$4=4,AR172,"")</f>
        <v/>
      </c>
      <c r="CI172" s="61" t="str">
        <f t="shared" ref="CI172:CI175" si="1317">IF(AA$4=5,AA172,"")</f>
        <v/>
      </c>
      <c r="CJ172" s="50" t="str">
        <f t="shared" ref="CJ172:CJ175" si="1318">IF(AB$4=5,AB172,"")</f>
        <v/>
      </c>
      <c r="CK172" s="50" t="str">
        <f t="shared" ref="CK172:CK175" si="1319">IF(AC$4=5,AC172,"")</f>
        <v/>
      </c>
      <c r="CL172" s="50" t="str">
        <f t="shared" ref="CL172:CL175" si="1320">IF(AD$4=5,AD172,"")</f>
        <v/>
      </c>
      <c r="CM172" s="50">
        <f t="shared" ref="CM172:CM175" si="1321">IF(AE$4=5,AE172,"")</f>
        <v>0</v>
      </c>
      <c r="CN172" s="50" t="str">
        <f t="shared" ref="CN172:CN175" si="1322">IF(AF$4=5,AF172,"")</f>
        <v/>
      </c>
      <c r="CO172" s="50" t="str">
        <f t="shared" ref="CO172:CO175" si="1323">IF(AG$4=5,AG172,"")</f>
        <v/>
      </c>
      <c r="CP172" s="50">
        <f t="shared" ref="CP172:CP175" si="1324">IF(AH$4=5,AH172,"")</f>
        <v>1</v>
      </c>
      <c r="CQ172" s="50" t="str">
        <f t="shared" ref="CQ172:CQ175" si="1325">IF(AI$4=5,AI172,"")</f>
        <v/>
      </c>
      <c r="CR172" s="50" t="str">
        <f t="shared" ref="CR172:CR175" si="1326">IF(AJ$4=5,AJ172,"")</f>
        <v/>
      </c>
      <c r="CS172" s="50" t="str">
        <f t="shared" ref="CS172:CS175" si="1327">IF(AK$4=5,AK172,"")</f>
        <v/>
      </c>
      <c r="CT172" s="50" t="str">
        <f t="shared" ref="CT172:CT175" si="1328">IF(AL$4=5,AL172,"")</f>
        <v/>
      </c>
      <c r="CU172" s="50" t="str">
        <f t="shared" ref="CU172:CU175" si="1329">IF(AM$4=5,AM172,"")</f>
        <v/>
      </c>
      <c r="CV172" s="50">
        <f t="shared" ref="CV172:CV175" si="1330">IF(AN$4=5,AN172,"")</f>
        <v>-1</v>
      </c>
      <c r="CW172" s="50" t="str">
        <f t="shared" ref="CW172:CW175" si="1331">IF(AO$4=5,AO172,"")</f>
        <v/>
      </c>
      <c r="CX172" s="50" t="str">
        <f t="shared" ref="CX172:CX175" si="1332">IF(AP$4=5,AP172,"")</f>
        <v/>
      </c>
      <c r="CY172" s="50" t="str">
        <f t="shared" ref="CY172:CY175" si="1333">IF(AQ$4=5,AQ172,"")</f>
        <v/>
      </c>
      <c r="CZ172" s="50">
        <f t="shared" ref="CZ172:CZ175" si="1334">IF(AR$4=5,AR172,"")</f>
        <v>-1</v>
      </c>
      <c r="DA172" s="62">
        <f t="shared" ref="DA172:DA175" si="1335">SUM(AY172:BP172)</f>
        <v>5</v>
      </c>
      <c r="DB172" s="63">
        <f t="shared" ref="DB172:DB175" si="1336">SUM(BQ172:CH172)</f>
        <v>8</v>
      </c>
      <c r="DC172" s="64">
        <f t="shared" ref="DC172:DC175" si="1337">SUM(CI172:CZ172)</f>
        <v>-1</v>
      </c>
      <c r="DD172" s="27"/>
    </row>
    <row r="173" spans="1:108" ht="24.95" customHeight="1">
      <c r="A173" s="14"/>
      <c r="B173" s="53">
        <v>2</v>
      </c>
      <c r="C173" s="190" t="s">
        <v>111</v>
      </c>
      <c r="D173" s="191"/>
      <c r="E173" s="56">
        <v>5</v>
      </c>
      <c r="F173" s="56">
        <v>6</v>
      </c>
      <c r="G173" s="56">
        <v>5</v>
      </c>
      <c r="H173" s="56">
        <v>5</v>
      </c>
      <c r="I173" s="56">
        <v>11</v>
      </c>
      <c r="J173" s="56">
        <v>4</v>
      </c>
      <c r="K173" s="56">
        <v>6</v>
      </c>
      <c r="L173" s="56">
        <v>7</v>
      </c>
      <c r="M173" s="56">
        <v>6</v>
      </c>
      <c r="N173" s="57">
        <f t="shared" si="1254"/>
        <v>55</v>
      </c>
      <c r="O173" s="56">
        <v>6</v>
      </c>
      <c r="P173" s="56">
        <v>4</v>
      </c>
      <c r="Q173" s="56">
        <v>6</v>
      </c>
      <c r="R173" s="56">
        <v>4</v>
      </c>
      <c r="S173" s="56">
        <v>7</v>
      </c>
      <c r="T173" s="56">
        <v>5</v>
      </c>
      <c r="U173" s="56">
        <v>5</v>
      </c>
      <c r="V173" s="56">
        <v>4</v>
      </c>
      <c r="W173" s="56">
        <v>7</v>
      </c>
      <c r="X173" s="57">
        <f t="shared" si="1255"/>
        <v>48</v>
      </c>
      <c r="Y173" s="57">
        <f t="shared" si="1256"/>
        <v>103</v>
      </c>
      <c r="Z173" s="164"/>
      <c r="AA173" s="7">
        <f t="shared" si="1257"/>
        <v>1</v>
      </c>
      <c r="AB173" s="7">
        <f t="shared" si="1258"/>
        <v>2</v>
      </c>
      <c r="AC173" s="7">
        <f t="shared" si="1259"/>
        <v>2</v>
      </c>
      <c r="AD173" s="7">
        <f t="shared" si="1260"/>
        <v>1</v>
      </c>
      <c r="AE173" s="7">
        <f t="shared" si="1261"/>
        <v>6</v>
      </c>
      <c r="AF173" s="7">
        <f t="shared" si="1262"/>
        <v>1</v>
      </c>
      <c r="AG173" s="7">
        <f t="shared" si="1263"/>
        <v>2</v>
      </c>
      <c r="AH173" s="7">
        <f t="shared" si="1264"/>
        <v>2</v>
      </c>
      <c r="AI173" s="7">
        <f t="shared" si="1265"/>
        <v>2</v>
      </c>
      <c r="AJ173" s="7">
        <f t="shared" si="1266"/>
        <v>2</v>
      </c>
      <c r="AK173" s="7">
        <f t="shared" si="1267"/>
        <v>1</v>
      </c>
      <c r="AL173" s="7">
        <f t="shared" si="1268"/>
        <v>2</v>
      </c>
      <c r="AM173" s="7">
        <f t="shared" si="1269"/>
        <v>1</v>
      </c>
      <c r="AN173" s="7">
        <f t="shared" si="1270"/>
        <v>2</v>
      </c>
      <c r="AO173" s="7">
        <f t="shared" si="1271"/>
        <v>1</v>
      </c>
      <c r="AP173" s="7">
        <f t="shared" si="1272"/>
        <v>1</v>
      </c>
      <c r="AQ173" s="7">
        <f t="shared" si="1273"/>
        <v>0</v>
      </c>
      <c r="AR173" s="7">
        <f t="shared" si="1274"/>
        <v>2</v>
      </c>
      <c r="AS173" s="65">
        <f t="shared" si="1275"/>
        <v>0</v>
      </c>
      <c r="AT173" s="66">
        <f t="shared" si="1276"/>
        <v>0</v>
      </c>
      <c r="AU173" s="66">
        <f t="shared" si="1277"/>
        <v>1</v>
      </c>
      <c r="AV173" s="66">
        <f t="shared" si="1278"/>
        <v>7</v>
      </c>
      <c r="AW173" s="66">
        <f t="shared" si="1279"/>
        <v>9</v>
      </c>
      <c r="AX173" s="67">
        <f t="shared" si="1280"/>
        <v>1</v>
      </c>
      <c r="AY173" s="50" t="str">
        <f t="shared" si="1281"/>
        <v/>
      </c>
      <c r="AZ173" s="50" t="str">
        <f t="shared" si="1282"/>
        <v/>
      </c>
      <c r="BA173" s="50">
        <f t="shared" si="1283"/>
        <v>2</v>
      </c>
      <c r="BB173" s="50" t="str">
        <f t="shared" si="1284"/>
        <v/>
      </c>
      <c r="BC173" s="50" t="str">
        <f t="shared" si="1285"/>
        <v/>
      </c>
      <c r="BD173" s="50">
        <f t="shared" si="1286"/>
        <v>1</v>
      </c>
      <c r="BE173" s="50" t="str">
        <f t="shared" si="1287"/>
        <v/>
      </c>
      <c r="BF173" s="50" t="str">
        <f t="shared" si="1288"/>
        <v/>
      </c>
      <c r="BG173" s="50" t="str">
        <f t="shared" si="1289"/>
        <v/>
      </c>
      <c r="BH173" s="50" t="str">
        <f t="shared" si="1290"/>
        <v/>
      </c>
      <c r="BI173" s="50">
        <f t="shared" si="1291"/>
        <v>1</v>
      </c>
      <c r="BJ173" s="50" t="str">
        <f t="shared" si="1292"/>
        <v/>
      </c>
      <c r="BK173" s="50">
        <f t="shared" si="1293"/>
        <v>1</v>
      </c>
      <c r="BL173" s="50" t="str">
        <f t="shared" si="1294"/>
        <v/>
      </c>
      <c r="BM173" s="50" t="str">
        <f t="shared" si="1295"/>
        <v/>
      </c>
      <c r="BN173" s="50" t="str">
        <f t="shared" si="1296"/>
        <v/>
      </c>
      <c r="BO173" s="50" t="str">
        <f t="shared" si="1297"/>
        <v/>
      </c>
      <c r="BP173" s="51" t="str">
        <f t="shared" si="1298"/>
        <v/>
      </c>
      <c r="BQ173" s="50">
        <f t="shared" si="1299"/>
        <v>1</v>
      </c>
      <c r="BR173" s="50">
        <f t="shared" si="1300"/>
        <v>2</v>
      </c>
      <c r="BS173" s="50" t="str">
        <f t="shared" si="1301"/>
        <v/>
      </c>
      <c r="BT173" s="50">
        <f t="shared" si="1302"/>
        <v>1</v>
      </c>
      <c r="BU173" s="50" t="str">
        <f t="shared" si="1303"/>
        <v/>
      </c>
      <c r="BV173" s="50" t="str">
        <f t="shared" si="1304"/>
        <v/>
      </c>
      <c r="BW173" s="50">
        <f t="shared" si="1305"/>
        <v>2</v>
      </c>
      <c r="BX173" s="50" t="str">
        <f t="shared" si="1306"/>
        <v/>
      </c>
      <c r="BY173" s="50">
        <f t="shared" si="1307"/>
        <v>2</v>
      </c>
      <c r="BZ173" s="50">
        <f t="shared" si="1308"/>
        <v>2</v>
      </c>
      <c r="CA173" s="50" t="str">
        <f t="shared" si="1309"/>
        <v/>
      </c>
      <c r="CB173" s="50">
        <f t="shared" si="1310"/>
        <v>2</v>
      </c>
      <c r="CC173" s="50" t="str">
        <f t="shared" si="1311"/>
        <v/>
      </c>
      <c r="CD173" s="50" t="str">
        <f t="shared" si="1312"/>
        <v/>
      </c>
      <c r="CE173" s="50">
        <f t="shared" si="1313"/>
        <v>1</v>
      </c>
      <c r="CF173" s="50">
        <f t="shared" si="1314"/>
        <v>1</v>
      </c>
      <c r="CG173" s="50">
        <f t="shared" si="1315"/>
        <v>0</v>
      </c>
      <c r="CH173" s="50" t="str">
        <f t="shared" si="1316"/>
        <v/>
      </c>
      <c r="CI173" s="61" t="str">
        <f t="shared" si="1317"/>
        <v/>
      </c>
      <c r="CJ173" s="50" t="str">
        <f t="shared" si="1318"/>
        <v/>
      </c>
      <c r="CK173" s="50" t="str">
        <f t="shared" si="1319"/>
        <v/>
      </c>
      <c r="CL173" s="50" t="str">
        <f t="shared" si="1320"/>
        <v/>
      </c>
      <c r="CM173" s="50">
        <f t="shared" si="1321"/>
        <v>6</v>
      </c>
      <c r="CN173" s="50" t="str">
        <f t="shared" si="1322"/>
        <v/>
      </c>
      <c r="CO173" s="50" t="str">
        <f t="shared" si="1323"/>
        <v/>
      </c>
      <c r="CP173" s="50">
        <f t="shared" si="1324"/>
        <v>2</v>
      </c>
      <c r="CQ173" s="50" t="str">
        <f t="shared" si="1325"/>
        <v/>
      </c>
      <c r="CR173" s="50" t="str">
        <f t="shared" si="1326"/>
        <v/>
      </c>
      <c r="CS173" s="50" t="str">
        <f t="shared" si="1327"/>
        <v/>
      </c>
      <c r="CT173" s="50" t="str">
        <f t="shared" si="1328"/>
        <v/>
      </c>
      <c r="CU173" s="50" t="str">
        <f t="shared" si="1329"/>
        <v/>
      </c>
      <c r="CV173" s="50">
        <f t="shared" si="1330"/>
        <v>2</v>
      </c>
      <c r="CW173" s="50" t="str">
        <f t="shared" si="1331"/>
        <v/>
      </c>
      <c r="CX173" s="50" t="str">
        <f t="shared" si="1332"/>
        <v/>
      </c>
      <c r="CY173" s="50" t="str">
        <f t="shared" si="1333"/>
        <v/>
      </c>
      <c r="CZ173" s="50">
        <f t="shared" si="1334"/>
        <v>2</v>
      </c>
      <c r="DA173" s="68">
        <f t="shared" si="1335"/>
        <v>5</v>
      </c>
      <c r="DB173" s="69">
        <f t="shared" si="1336"/>
        <v>14</v>
      </c>
      <c r="DC173" s="70">
        <f t="shared" si="1337"/>
        <v>12</v>
      </c>
      <c r="DD173" s="27"/>
    </row>
    <row r="174" spans="1:108" ht="24.95" customHeight="1">
      <c r="A174" s="14"/>
      <c r="B174" s="53" t="s">
        <v>29</v>
      </c>
      <c r="C174" s="190" t="s">
        <v>112</v>
      </c>
      <c r="D174" s="191"/>
      <c r="E174" s="56">
        <v>4</v>
      </c>
      <c r="F174" s="56">
        <v>8</v>
      </c>
      <c r="G174" s="56">
        <v>6</v>
      </c>
      <c r="H174" s="56">
        <v>5</v>
      </c>
      <c r="I174" s="56">
        <v>10</v>
      </c>
      <c r="J174" s="56">
        <v>5</v>
      </c>
      <c r="K174" s="56">
        <v>4</v>
      </c>
      <c r="L174" s="56">
        <v>6</v>
      </c>
      <c r="M174" s="56">
        <v>3</v>
      </c>
      <c r="N174" s="57">
        <f t="shared" si="1254"/>
        <v>51</v>
      </c>
      <c r="O174" s="56">
        <v>4</v>
      </c>
      <c r="P174" s="56">
        <v>6</v>
      </c>
      <c r="Q174" s="56">
        <v>6</v>
      </c>
      <c r="R174" s="56">
        <v>3</v>
      </c>
      <c r="S174" s="56">
        <v>7</v>
      </c>
      <c r="T174" s="56">
        <v>7</v>
      </c>
      <c r="U174" s="56">
        <v>4</v>
      </c>
      <c r="V174" s="56">
        <v>4</v>
      </c>
      <c r="W174" s="56">
        <v>6</v>
      </c>
      <c r="X174" s="57">
        <f t="shared" si="1255"/>
        <v>47</v>
      </c>
      <c r="Y174" s="57">
        <f t="shared" si="1256"/>
        <v>98</v>
      </c>
      <c r="Z174" s="164"/>
      <c r="AA174" s="7">
        <f t="shared" si="1257"/>
        <v>0</v>
      </c>
      <c r="AB174" s="7">
        <f t="shared" si="1258"/>
        <v>4</v>
      </c>
      <c r="AC174" s="7">
        <f t="shared" si="1259"/>
        <v>3</v>
      </c>
      <c r="AD174" s="7">
        <f t="shared" si="1260"/>
        <v>1</v>
      </c>
      <c r="AE174" s="7">
        <f t="shared" si="1261"/>
        <v>5</v>
      </c>
      <c r="AF174" s="7">
        <f t="shared" si="1262"/>
        <v>2</v>
      </c>
      <c r="AG174" s="7">
        <f t="shared" si="1263"/>
        <v>0</v>
      </c>
      <c r="AH174" s="7">
        <f t="shared" si="1264"/>
        <v>1</v>
      </c>
      <c r="AI174" s="7">
        <f t="shared" si="1265"/>
        <v>-1</v>
      </c>
      <c r="AJ174" s="7">
        <f t="shared" si="1266"/>
        <v>0</v>
      </c>
      <c r="AK174" s="7">
        <f t="shared" si="1267"/>
        <v>3</v>
      </c>
      <c r="AL174" s="7">
        <f t="shared" si="1268"/>
        <v>2</v>
      </c>
      <c r="AM174" s="7">
        <f t="shared" si="1269"/>
        <v>0</v>
      </c>
      <c r="AN174" s="7">
        <f t="shared" si="1270"/>
        <v>2</v>
      </c>
      <c r="AO174" s="7">
        <f t="shared" si="1271"/>
        <v>3</v>
      </c>
      <c r="AP174" s="7">
        <f t="shared" si="1272"/>
        <v>0</v>
      </c>
      <c r="AQ174" s="7">
        <f t="shared" si="1273"/>
        <v>0</v>
      </c>
      <c r="AR174" s="7">
        <f t="shared" si="1274"/>
        <v>1</v>
      </c>
      <c r="AS174" s="65">
        <f t="shared" si="1275"/>
        <v>0</v>
      </c>
      <c r="AT174" s="66">
        <f t="shared" si="1276"/>
        <v>1</v>
      </c>
      <c r="AU174" s="66">
        <f t="shared" si="1277"/>
        <v>6</v>
      </c>
      <c r="AV174" s="66">
        <f t="shared" si="1278"/>
        <v>3</v>
      </c>
      <c r="AW174" s="66">
        <f t="shared" si="1279"/>
        <v>3</v>
      </c>
      <c r="AX174" s="67">
        <f t="shared" si="1280"/>
        <v>5</v>
      </c>
      <c r="AY174" s="50" t="str">
        <f t="shared" si="1281"/>
        <v/>
      </c>
      <c r="AZ174" s="50" t="str">
        <f t="shared" si="1282"/>
        <v/>
      </c>
      <c r="BA174" s="50">
        <f t="shared" si="1283"/>
        <v>3</v>
      </c>
      <c r="BB174" s="50" t="str">
        <f t="shared" si="1284"/>
        <v/>
      </c>
      <c r="BC174" s="50" t="str">
        <f t="shared" si="1285"/>
        <v/>
      </c>
      <c r="BD174" s="50">
        <f t="shared" si="1286"/>
        <v>2</v>
      </c>
      <c r="BE174" s="50" t="str">
        <f t="shared" si="1287"/>
        <v/>
      </c>
      <c r="BF174" s="50" t="str">
        <f t="shared" si="1288"/>
        <v/>
      </c>
      <c r="BG174" s="50" t="str">
        <f t="shared" si="1289"/>
        <v/>
      </c>
      <c r="BH174" s="50" t="str">
        <f t="shared" si="1290"/>
        <v/>
      </c>
      <c r="BI174" s="50">
        <f t="shared" si="1291"/>
        <v>3</v>
      </c>
      <c r="BJ174" s="50" t="str">
        <f t="shared" si="1292"/>
        <v/>
      </c>
      <c r="BK174" s="50">
        <f t="shared" si="1293"/>
        <v>0</v>
      </c>
      <c r="BL174" s="50" t="str">
        <f t="shared" si="1294"/>
        <v/>
      </c>
      <c r="BM174" s="50" t="str">
        <f t="shared" si="1295"/>
        <v/>
      </c>
      <c r="BN174" s="50" t="str">
        <f t="shared" si="1296"/>
        <v/>
      </c>
      <c r="BO174" s="50" t="str">
        <f t="shared" si="1297"/>
        <v/>
      </c>
      <c r="BP174" s="51" t="str">
        <f t="shared" si="1298"/>
        <v/>
      </c>
      <c r="BQ174" s="50">
        <f t="shared" si="1299"/>
        <v>0</v>
      </c>
      <c r="BR174" s="50">
        <f t="shared" si="1300"/>
        <v>4</v>
      </c>
      <c r="BS174" s="50" t="str">
        <f t="shared" si="1301"/>
        <v/>
      </c>
      <c r="BT174" s="50">
        <f t="shared" si="1302"/>
        <v>1</v>
      </c>
      <c r="BU174" s="50" t="str">
        <f t="shared" si="1303"/>
        <v/>
      </c>
      <c r="BV174" s="50" t="str">
        <f t="shared" si="1304"/>
        <v/>
      </c>
      <c r="BW174" s="50">
        <f t="shared" si="1305"/>
        <v>0</v>
      </c>
      <c r="BX174" s="50" t="str">
        <f t="shared" si="1306"/>
        <v/>
      </c>
      <c r="BY174" s="50">
        <f t="shared" si="1307"/>
        <v>-1</v>
      </c>
      <c r="BZ174" s="50">
        <f t="shared" si="1308"/>
        <v>0</v>
      </c>
      <c r="CA174" s="50" t="str">
        <f t="shared" si="1309"/>
        <v/>
      </c>
      <c r="CB174" s="50">
        <f t="shared" si="1310"/>
        <v>2</v>
      </c>
      <c r="CC174" s="50" t="str">
        <f t="shared" si="1311"/>
        <v/>
      </c>
      <c r="CD174" s="50" t="str">
        <f t="shared" si="1312"/>
        <v/>
      </c>
      <c r="CE174" s="50">
        <f t="shared" si="1313"/>
        <v>3</v>
      </c>
      <c r="CF174" s="50">
        <f t="shared" si="1314"/>
        <v>0</v>
      </c>
      <c r="CG174" s="50">
        <f t="shared" si="1315"/>
        <v>0</v>
      </c>
      <c r="CH174" s="50" t="str">
        <f t="shared" si="1316"/>
        <v/>
      </c>
      <c r="CI174" s="61" t="str">
        <f t="shared" si="1317"/>
        <v/>
      </c>
      <c r="CJ174" s="50" t="str">
        <f t="shared" si="1318"/>
        <v/>
      </c>
      <c r="CK174" s="50" t="str">
        <f t="shared" si="1319"/>
        <v/>
      </c>
      <c r="CL174" s="50" t="str">
        <f t="shared" si="1320"/>
        <v/>
      </c>
      <c r="CM174" s="50">
        <f t="shared" si="1321"/>
        <v>5</v>
      </c>
      <c r="CN174" s="50" t="str">
        <f t="shared" si="1322"/>
        <v/>
      </c>
      <c r="CO174" s="50" t="str">
        <f t="shared" si="1323"/>
        <v/>
      </c>
      <c r="CP174" s="50">
        <f t="shared" si="1324"/>
        <v>1</v>
      </c>
      <c r="CQ174" s="50" t="str">
        <f t="shared" si="1325"/>
        <v/>
      </c>
      <c r="CR174" s="50" t="str">
        <f t="shared" si="1326"/>
        <v/>
      </c>
      <c r="CS174" s="50" t="str">
        <f t="shared" si="1327"/>
        <v/>
      </c>
      <c r="CT174" s="50" t="str">
        <f t="shared" si="1328"/>
        <v/>
      </c>
      <c r="CU174" s="50" t="str">
        <f t="shared" si="1329"/>
        <v/>
      </c>
      <c r="CV174" s="50">
        <f t="shared" si="1330"/>
        <v>2</v>
      </c>
      <c r="CW174" s="50" t="str">
        <f t="shared" si="1331"/>
        <v/>
      </c>
      <c r="CX174" s="50" t="str">
        <f t="shared" si="1332"/>
        <v/>
      </c>
      <c r="CY174" s="50" t="str">
        <f t="shared" si="1333"/>
        <v/>
      </c>
      <c r="CZ174" s="50">
        <f t="shared" si="1334"/>
        <v>1</v>
      </c>
      <c r="DA174" s="68">
        <f t="shared" si="1335"/>
        <v>8</v>
      </c>
      <c r="DB174" s="69">
        <f t="shared" si="1336"/>
        <v>9</v>
      </c>
      <c r="DC174" s="70">
        <f t="shared" si="1337"/>
        <v>9</v>
      </c>
      <c r="DD174" s="27"/>
    </row>
    <row r="175" spans="1:108" s="82" customFormat="1" ht="24.95" customHeight="1" thickBot="1">
      <c r="A175" s="71"/>
      <c r="B175" s="72" t="s">
        <v>30</v>
      </c>
      <c r="C175" s="190" t="s">
        <v>113</v>
      </c>
      <c r="D175" s="191"/>
      <c r="E175" s="56">
        <v>4</v>
      </c>
      <c r="F175" s="56">
        <v>3</v>
      </c>
      <c r="G175" s="56">
        <v>4</v>
      </c>
      <c r="H175" s="56">
        <v>5</v>
      </c>
      <c r="I175" s="56">
        <v>6</v>
      </c>
      <c r="J175" s="56">
        <v>4</v>
      </c>
      <c r="K175" s="56">
        <v>5</v>
      </c>
      <c r="L175" s="56">
        <v>5</v>
      </c>
      <c r="M175" s="56">
        <v>3</v>
      </c>
      <c r="N175" s="57">
        <f t="shared" si="1254"/>
        <v>39</v>
      </c>
      <c r="O175" s="56">
        <v>5</v>
      </c>
      <c r="P175" s="56">
        <v>4</v>
      </c>
      <c r="Q175" s="56">
        <v>5</v>
      </c>
      <c r="R175" s="56">
        <v>4</v>
      </c>
      <c r="S175" s="56">
        <v>6</v>
      </c>
      <c r="T175" s="56">
        <v>5</v>
      </c>
      <c r="U175" s="56">
        <v>5</v>
      </c>
      <c r="V175" s="56">
        <v>4</v>
      </c>
      <c r="W175" s="56">
        <v>4</v>
      </c>
      <c r="X175" s="73">
        <f t="shared" si="1255"/>
        <v>42</v>
      </c>
      <c r="Y175" s="73">
        <f t="shared" si="1256"/>
        <v>81</v>
      </c>
      <c r="Z175" s="166"/>
      <c r="AA175" s="7">
        <f t="shared" si="1257"/>
        <v>0</v>
      </c>
      <c r="AB175" s="7">
        <f t="shared" si="1258"/>
        <v>-1</v>
      </c>
      <c r="AC175" s="7">
        <f t="shared" si="1259"/>
        <v>1</v>
      </c>
      <c r="AD175" s="7">
        <f t="shared" si="1260"/>
        <v>1</v>
      </c>
      <c r="AE175" s="7">
        <f t="shared" si="1261"/>
        <v>1</v>
      </c>
      <c r="AF175" s="7">
        <f t="shared" si="1262"/>
        <v>1</v>
      </c>
      <c r="AG175" s="7">
        <f t="shared" si="1263"/>
        <v>1</v>
      </c>
      <c r="AH175" s="7">
        <f t="shared" si="1264"/>
        <v>0</v>
      </c>
      <c r="AI175" s="7">
        <f t="shared" si="1265"/>
        <v>-1</v>
      </c>
      <c r="AJ175" s="7">
        <f t="shared" si="1266"/>
        <v>1</v>
      </c>
      <c r="AK175" s="7">
        <f t="shared" si="1267"/>
        <v>1</v>
      </c>
      <c r="AL175" s="7">
        <f t="shared" si="1268"/>
        <v>1</v>
      </c>
      <c r="AM175" s="7">
        <f t="shared" si="1269"/>
        <v>1</v>
      </c>
      <c r="AN175" s="7">
        <f t="shared" si="1270"/>
        <v>1</v>
      </c>
      <c r="AO175" s="7">
        <f t="shared" si="1271"/>
        <v>1</v>
      </c>
      <c r="AP175" s="7">
        <f t="shared" si="1272"/>
        <v>1</v>
      </c>
      <c r="AQ175" s="7">
        <f t="shared" si="1273"/>
        <v>0</v>
      </c>
      <c r="AR175" s="7">
        <f t="shared" si="1274"/>
        <v>-1</v>
      </c>
      <c r="AS175" s="75">
        <f t="shared" si="1275"/>
        <v>0</v>
      </c>
      <c r="AT175" s="76">
        <f t="shared" si="1276"/>
        <v>3</v>
      </c>
      <c r="AU175" s="76">
        <f t="shared" si="1277"/>
        <v>3</v>
      </c>
      <c r="AV175" s="76">
        <f t="shared" si="1278"/>
        <v>12</v>
      </c>
      <c r="AW175" s="76">
        <f t="shared" si="1279"/>
        <v>0</v>
      </c>
      <c r="AX175" s="77">
        <f t="shared" si="1280"/>
        <v>0</v>
      </c>
      <c r="AY175" s="50" t="str">
        <f t="shared" si="1281"/>
        <v/>
      </c>
      <c r="AZ175" s="50" t="str">
        <f t="shared" si="1282"/>
        <v/>
      </c>
      <c r="BA175" s="50">
        <f t="shared" si="1283"/>
        <v>1</v>
      </c>
      <c r="BB175" s="50" t="str">
        <f t="shared" si="1284"/>
        <v/>
      </c>
      <c r="BC175" s="50" t="str">
        <f t="shared" si="1285"/>
        <v/>
      </c>
      <c r="BD175" s="50">
        <f t="shared" si="1286"/>
        <v>1</v>
      </c>
      <c r="BE175" s="50" t="str">
        <f t="shared" si="1287"/>
        <v/>
      </c>
      <c r="BF175" s="50" t="str">
        <f t="shared" si="1288"/>
        <v/>
      </c>
      <c r="BG175" s="50" t="str">
        <f t="shared" si="1289"/>
        <v/>
      </c>
      <c r="BH175" s="50" t="str">
        <f t="shared" si="1290"/>
        <v/>
      </c>
      <c r="BI175" s="50">
        <f t="shared" si="1291"/>
        <v>1</v>
      </c>
      <c r="BJ175" s="50" t="str">
        <f t="shared" si="1292"/>
        <v/>
      </c>
      <c r="BK175" s="50">
        <f t="shared" si="1293"/>
        <v>1</v>
      </c>
      <c r="BL175" s="50" t="str">
        <f t="shared" si="1294"/>
        <v/>
      </c>
      <c r="BM175" s="50" t="str">
        <f t="shared" si="1295"/>
        <v/>
      </c>
      <c r="BN175" s="50" t="str">
        <f t="shared" si="1296"/>
        <v/>
      </c>
      <c r="BO175" s="50" t="str">
        <f t="shared" si="1297"/>
        <v/>
      </c>
      <c r="BP175" s="51" t="str">
        <f t="shared" si="1298"/>
        <v/>
      </c>
      <c r="BQ175" s="50">
        <f t="shared" si="1299"/>
        <v>0</v>
      </c>
      <c r="BR175" s="50">
        <f t="shared" si="1300"/>
        <v>-1</v>
      </c>
      <c r="BS175" s="50" t="str">
        <f t="shared" si="1301"/>
        <v/>
      </c>
      <c r="BT175" s="50">
        <f t="shared" si="1302"/>
        <v>1</v>
      </c>
      <c r="BU175" s="50" t="str">
        <f t="shared" si="1303"/>
        <v/>
      </c>
      <c r="BV175" s="50" t="str">
        <f t="shared" si="1304"/>
        <v/>
      </c>
      <c r="BW175" s="50">
        <f t="shared" si="1305"/>
        <v>1</v>
      </c>
      <c r="BX175" s="50" t="str">
        <f t="shared" si="1306"/>
        <v/>
      </c>
      <c r="BY175" s="50">
        <f t="shared" si="1307"/>
        <v>-1</v>
      </c>
      <c r="BZ175" s="50">
        <f t="shared" si="1308"/>
        <v>1</v>
      </c>
      <c r="CA175" s="50" t="str">
        <f t="shared" si="1309"/>
        <v/>
      </c>
      <c r="CB175" s="50">
        <f t="shared" si="1310"/>
        <v>1</v>
      </c>
      <c r="CC175" s="50" t="str">
        <f t="shared" si="1311"/>
        <v/>
      </c>
      <c r="CD175" s="50" t="str">
        <f t="shared" si="1312"/>
        <v/>
      </c>
      <c r="CE175" s="50">
        <f t="shared" si="1313"/>
        <v>1</v>
      </c>
      <c r="CF175" s="50">
        <f t="shared" si="1314"/>
        <v>1</v>
      </c>
      <c r="CG175" s="50">
        <f t="shared" si="1315"/>
        <v>0</v>
      </c>
      <c r="CH175" s="50" t="str">
        <f t="shared" si="1316"/>
        <v/>
      </c>
      <c r="CI175" s="61" t="str">
        <f t="shared" si="1317"/>
        <v/>
      </c>
      <c r="CJ175" s="50" t="str">
        <f t="shared" si="1318"/>
        <v/>
      </c>
      <c r="CK175" s="50" t="str">
        <f t="shared" si="1319"/>
        <v/>
      </c>
      <c r="CL175" s="50" t="str">
        <f t="shared" si="1320"/>
        <v/>
      </c>
      <c r="CM175" s="50">
        <f t="shared" si="1321"/>
        <v>1</v>
      </c>
      <c r="CN175" s="50" t="str">
        <f t="shared" si="1322"/>
        <v/>
      </c>
      <c r="CO175" s="50" t="str">
        <f t="shared" si="1323"/>
        <v/>
      </c>
      <c r="CP175" s="50">
        <f t="shared" si="1324"/>
        <v>0</v>
      </c>
      <c r="CQ175" s="50" t="str">
        <f t="shared" si="1325"/>
        <v/>
      </c>
      <c r="CR175" s="50" t="str">
        <f t="shared" si="1326"/>
        <v/>
      </c>
      <c r="CS175" s="50" t="str">
        <f t="shared" si="1327"/>
        <v/>
      </c>
      <c r="CT175" s="50" t="str">
        <f t="shared" si="1328"/>
        <v/>
      </c>
      <c r="CU175" s="50" t="str">
        <f t="shared" si="1329"/>
        <v/>
      </c>
      <c r="CV175" s="50">
        <f t="shared" si="1330"/>
        <v>1</v>
      </c>
      <c r="CW175" s="50" t="str">
        <f t="shared" si="1331"/>
        <v/>
      </c>
      <c r="CX175" s="50" t="str">
        <f t="shared" si="1332"/>
        <v/>
      </c>
      <c r="CY175" s="50" t="str">
        <f t="shared" si="1333"/>
        <v/>
      </c>
      <c r="CZ175" s="50">
        <f t="shared" si="1334"/>
        <v>-1</v>
      </c>
      <c r="DA175" s="78">
        <f t="shared" si="1335"/>
        <v>4</v>
      </c>
      <c r="DB175" s="79">
        <f t="shared" si="1336"/>
        <v>4</v>
      </c>
      <c r="DC175" s="80">
        <f t="shared" si="1337"/>
        <v>1</v>
      </c>
      <c r="DD175" s="81"/>
    </row>
    <row r="176" spans="1:108" ht="12.75" customHeight="1">
      <c r="A176" s="14"/>
      <c r="B176" s="83"/>
      <c r="C176" s="83"/>
      <c r="D176" s="83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5"/>
      <c r="Q176" s="85"/>
      <c r="R176" s="85"/>
      <c r="S176" s="85"/>
      <c r="T176" s="85"/>
      <c r="U176" s="85"/>
      <c r="V176" s="85"/>
      <c r="W176" s="85"/>
      <c r="X176" s="192">
        <f t="shared" ref="X176" si="1338">SUM(Y172:Y175)</f>
        <v>366</v>
      </c>
      <c r="Y176" s="193"/>
      <c r="Z176" s="164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198">
        <f t="shared" ref="AS176:AX176" si="1339">SUM(AS172:AS175)</f>
        <v>0</v>
      </c>
      <c r="AT176" s="200">
        <f t="shared" si="1339"/>
        <v>6</v>
      </c>
      <c r="AU176" s="200">
        <f t="shared" si="1339"/>
        <v>17</v>
      </c>
      <c r="AV176" s="200">
        <f t="shared" si="1339"/>
        <v>26</v>
      </c>
      <c r="AW176" s="200">
        <f t="shared" si="1339"/>
        <v>17</v>
      </c>
      <c r="AX176" s="204">
        <f t="shared" si="1339"/>
        <v>6</v>
      </c>
      <c r="AY176" s="50"/>
      <c r="AZ176" s="50"/>
      <c r="BA176" s="50"/>
      <c r="BB176" s="50"/>
      <c r="BC176" s="50"/>
      <c r="BD176" s="50"/>
      <c r="BE176" s="50"/>
      <c r="BF176" s="50"/>
      <c r="BG176" s="50"/>
      <c r="BH176" s="50"/>
      <c r="BI176" s="50"/>
      <c r="BJ176" s="50"/>
      <c r="BK176" s="50"/>
      <c r="BL176" s="50"/>
      <c r="BM176" s="50"/>
      <c r="BN176" s="50"/>
      <c r="BO176" s="50"/>
      <c r="BP176" s="51"/>
      <c r="BQ176" s="50"/>
      <c r="BR176" s="50"/>
      <c r="BS176" s="50"/>
      <c r="BT176" s="50"/>
      <c r="BU176" s="50"/>
      <c r="BV176" s="50"/>
      <c r="BW176" s="50"/>
      <c r="BX176" s="50"/>
      <c r="BY176" s="50"/>
      <c r="BZ176" s="50"/>
      <c r="CA176" s="50"/>
      <c r="CB176" s="50"/>
      <c r="CC176" s="50"/>
      <c r="CD176" s="50"/>
      <c r="CE176" s="50"/>
      <c r="CF176" s="50"/>
      <c r="CG176" s="50"/>
      <c r="CH176" s="50"/>
      <c r="CI176" s="61"/>
      <c r="CJ176" s="50"/>
      <c r="CK176" s="50"/>
      <c r="CL176" s="50"/>
      <c r="CM176" s="50"/>
      <c r="CN176" s="50"/>
      <c r="CO176" s="50"/>
      <c r="CP176" s="50"/>
      <c r="CQ176" s="50"/>
      <c r="CR176" s="50"/>
      <c r="CS176" s="50"/>
      <c r="CT176" s="50"/>
      <c r="CU176" s="50"/>
      <c r="CV176" s="50"/>
      <c r="CW176" s="50"/>
      <c r="CX176" s="50"/>
      <c r="CY176" s="50"/>
      <c r="CZ176" s="50"/>
      <c r="DA176" s="206">
        <f t="shared" ref="DA176:DC176" si="1340">SUM(DA172:DA175)</f>
        <v>22</v>
      </c>
      <c r="DB176" s="186">
        <f t="shared" si="1340"/>
        <v>35</v>
      </c>
      <c r="DC176" s="188">
        <f t="shared" si="1340"/>
        <v>21</v>
      </c>
      <c r="DD176" s="27"/>
    </row>
    <row r="177" spans="1:108" ht="12.75" customHeight="1" thickBot="1">
      <c r="A177" s="14"/>
      <c r="B177" s="83"/>
      <c r="C177" s="83"/>
      <c r="D177" s="83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5"/>
      <c r="Q177" s="85"/>
      <c r="R177" s="85"/>
      <c r="S177" s="85"/>
      <c r="T177" s="85"/>
      <c r="U177" s="85"/>
      <c r="V177" s="85"/>
      <c r="W177" s="85"/>
      <c r="X177" s="194"/>
      <c r="Y177" s="195"/>
      <c r="Z177" s="164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199"/>
      <c r="AT177" s="201"/>
      <c r="AU177" s="201"/>
      <c r="AV177" s="201"/>
      <c r="AW177" s="201"/>
      <c r="AX177" s="205"/>
      <c r="AY177" s="50"/>
      <c r="AZ177" s="50"/>
      <c r="BA177" s="50"/>
      <c r="BB177" s="50"/>
      <c r="BC177" s="50"/>
      <c r="BD177" s="50"/>
      <c r="BE177" s="50"/>
      <c r="BF177" s="50"/>
      <c r="BG177" s="50"/>
      <c r="BH177" s="50"/>
      <c r="BI177" s="50"/>
      <c r="BJ177" s="50"/>
      <c r="BK177" s="50"/>
      <c r="BL177" s="50"/>
      <c r="BM177" s="50"/>
      <c r="BN177" s="50"/>
      <c r="BO177" s="50"/>
      <c r="BP177" s="51"/>
      <c r="BQ177" s="50"/>
      <c r="BR177" s="50"/>
      <c r="BS177" s="50"/>
      <c r="BT177" s="50"/>
      <c r="BU177" s="50"/>
      <c r="BV177" s="50"/>
      <c r="BW177" s="50"/>
      <c r="BX177" s="50"/>
      <c r="BY177" s="50"/>
      <c r="BZ177" s="50"/>
      <c r="CA177" s="50"/>
      <c r="CB177" s="50"/>
      <c r="CC177" s="50"/>
      <c r="CD177" s="50"/>
      <c r="CE177" s="50"/>
      <c r="CF177" s="50"/>
      <c r="CG177" s="50"/>
      <c r="CH177" s="50"/>
      <c r="CI177" s="61"/>
      <c r="CJ177" s="50"/>
      <c r="CK177" s="50"/>
      <c r="CL177" s="50"/>
      <c r="CM177" s="50"/>
      <c r="CN177" s="50"/>
      <c r="CO177" s="50"/>
      <c r="CP177" s="50"/>
      <c r="CQ177" s="50"/>
      <c r="CR177" s="50"/>
      <c r="CS177" s="50"/>
      <c r="CT177" s="50"/>
      <c r="CU177" s="50"/>
      <c r="CV177" s="50"/>
      <c r="CW177" s="50"/>
      <c r="CX177" s="50"/>
      <c r="CY177" s="50"/>
      <c r="CZ177" s="50"/>
      <c r="DA177" s="207"/>
      <c r="DB177" s="187"/>
      <c r="DC177" s="189"/>
      <c r="DD177" s="27"/>
    </row>
    <row r="178" spans="1:108" ht="13.5" customHeight="1" thickBot="1">
      <c r="A178" s="14"/>
      <c r="B178" s="83"/>
      <c r="C178" s="83"/>
      <c r="D178" s="83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5"/>
      <c r="Q178" s="85"/>
      <c r="R178" s="85"/>
      <c r="S178" s="85"/>
      <c r="T178" s="85"/>
      <c r="U178" s="85"/>
      <c r="V178" s="85"/>
      <c r="W178" s="85"/>
      <c r="X178" s="196"/>
      <c r="Y178" s="197"/>
      <c r="Z178" s="164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22"/>
      <c r="AT178" s="23"/>
      <c r="AU178" s="23"/>
      <c r="AV178" s="23"/>
      <c r="AW178" s="23"/>
      <c r="AX178" s="23"/>
      <c r="AY178" s="24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6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  <c r="CF178" s="25"/>
      <c r="CG178" s="25"/>
      <c r="CH178" s="25"/>
      <c r="CI178" s="24"/>
      <c r="CJ178" s="25"/>
      <c r="CK178" s="25"/>
      <c r="CL178" s="25"/>
      <c r="CM178" s="25"/>
      <c r="CN178" s="25"/>
      <c r="CO178" s="25"/>
      <c r="CP178" s="25"/>
      <c r="CQ178" s="25"/>
      <c r="CR178" s="25"/>
      <c r="CS178" s="25"/>
      <c r="CT178" s="25"/>
      <c r="CU178" s="25"/>
      <c r="CV178" s="25"/>
      <c r="CW178" s="25"/>
      <c r="CX178" s="25"/>
      <c r="CY178" s="25"/>
      <c r="CZ178" s="26"/>
      <c r="DA178" s="23"/>
      <c r="DB178" s="23"/>
      <c r="DC178" s="23"/>
      <c r="DD178" s="27"/>
    </row>
    <row r="179" spans="1:108">
      <c r="A179" s="28"/>
      <c r="B179" s="86"/>
      <c r="C179" s="86"/>
      <c r="D179" s="153" t="str">
        <f>C170</f>
        <v>OSSEO-FAIRCHILD</v>
      </c>
      <c r="E179" s="152">
        <f t="shared" ref="E179:M179" si="1341">SUM(E172:E175)</f>
        <v>18</v>
      </c>
      <c r="F179" s="152">
        <f t="shared" si="1341"/>
        <v>23</v>
      </c>
      <c r="G179" s="152">
        <f t="shared" si="1341"/>
        <v>19</v>
      </c>
      <c r="H179" s="152">
        <f t="shared" si="1341"/>
        <v>20</v>
      </c>
      <c r="I179" s="152">
        <f t="shared" si="1341"/>
        <v>32</v>
      </c>
      <c r="J179" s="152">
        <f t="shared" si="1341"/>
        <v>16</v>
      </c>
      <c r="K179" s="152">
        <f t="shared" si="1341"/>
        <v>19</v>
      </c>
      <c r="L179" s="152">
        <f t="shared" si="1341"/>
        <v>24</v>
      </c>
      <c r="M179" s="152">
        <f t="shared" si="1341"/>
        <v>16</v>
      </c>
      <c r="N179" s="152">
        <f>SUM(N172:N175)</f>
        <v>187</v>
      </c>
      <c r="O179" s="152">
        <f t="shared" ref="O179:Y179" si="1342">SUM(O172:O175)</f>
        <v>21</v>
      </c>
      <c r="P179" s="152">
        <f t="shared" si="1342"/>
        <v>19</v>
      </c>
      <c r="Q179" s="152">
        <f t="shared" si="1342"/>
        <v>23</v>
      </c>
      <c r="R179" s="152">
        <f t="shared" si="1342"/>
        <v>16</v>
      </c>
      <c r="S179" s="152">
        <f t="shared" si="1342"/>
        <v>24</v>
      </c>
      <c r="T179" s="152">
        <f t="shared" si="1342"/>
        <v>21</v>
      </c>
      <c r="U179" s="152">
        <f t="shared" si="1342"/>
        <v>18</v>
      </c>
      <c r="V179" s="152">
        <f t="shared" si="1342"/>
        <v>16</v>
      </c>
      <c r="W179" s="152">
        <f t="shared" si="1342"/>
        <v>21</v>
      </c>
      <c r="X179" s="152">
        <f t="shared" si="1342"/>
        <v>179</v>
      </c>
      <c r="Y179" s="152">
        <f t="shared" si="1342"/>
        <v>366</v>
      </c>
      <c r="Z179" s="16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22"/>
      <c r="AT179" s="23"/>
      <c r="AU179" s="23"/>
      <c r="AV179" s="23"/>
      <c r="AW179" s="23"/>
      <c r="AX179" s="23"/>
      <c r="AY179" s="24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6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24"/>
      <c r="CJ179" s="25"/>
      <c r="CK179" s="25"/>
      <c r="CL179" s="25"/>
      <c r="CM179" s="25"/>
      <c r="CN179" s="25"/>
      <c r="CO179" s="25"/>
      <c r="CP179" s="25"/>
      <c r="CQ179" s="25"/>
      <c r="CR179" s="25"/>
      <c r="CS179" s="25"/>
      <c r="CT179" s="25"/>
      <c r="CU179" s="25"/>
      <c r="CV179" s="25"/>
      <c r="CW179" s="25"/>
      <c r="CX179" s="25"/>
      <c r="CY179" s="25"/>
      <c r="CZ179" s="26"/>
      <c r="DA179" s="23"/>
      <c r="DB179" s="23"/>
      <c r="DC179" s="23"/>
      <c r="DD179" s="27"/>
    </row>
    <row r="180" spans="1:108">
      <c r="A180" s="14"/>
      <c r="B180" s="35"/>
      <c r="C180" s="36"/>
      <c r="D180" s="37" t="s">
        <v>7</v>
      </c>
      <c r="E180" s="42">
        <f t="shared" ref="E180:T180" si="1343">E$4</f>
        <v>4</v>
      </c>
      <c r="F180" s="42">
        <f t="shared" si="1343"/>
        <v>4</v>
      </c>
      <c r="G180" s="42">
        <f t="shared" si="1343"/>
        <v>3</v>
      </c>
      <c r="H180" s="42">
        <f t="shared" si="1343"/>
        <v>4</v>
      </c>
      <c r="I180" s="42">
        <f t="shared" si="1343"/>
        <v>5</v>
      </c>
      <c r="J180" s="42">
        <f t="shared" si="1343"/>
        <v>3</v>
      </c>
      <c r="K180" s="42">
        <f t="shared" si="1343"/>
        <v>4</v>
      </c>
      <c r="L180" s="42">
        <f t="shared" si="1343"/>
        <v>5</v>
      </c>
      <c r="M180" s="42">
        <f t="shared" si="1343"/>
        <v>4</v>
      </c>
      <c r="N180" s="42">
        <f t="shared" si="1343"/>
        <v>36</v>
      </c>
      <c r="O180" s="42">
        <f t="shared" si="1343"/>
        <v>4</v>
      </c>
      <c r="P180" s="42">
        <f t="shared" si="1343"/>
        <v>3</v>
      </c>
      <c r="Q180" s="42">
        <f t="shared" si="1343"/>
        <v>4</v>
      </c>
      <c r="R180" s="42">
        <f t="shared" si="1343"/>
        <v>3</v>
      </c>
      <c r="S180" s="42">
        <f t="shared" si="1343"/>
        <v>5</v>
      </c>
      <c r="T180" s="42">
        <f t="shared" si="1343"/>
        <v>4</v>
      </c>
      <c r="U180" s="42">
        <f t="shared" ref="U180:Y180" si="1344">U$4</f>
        <v>4</v>
      </c>
      <c r="V180" s="42">
        <f t="shared" si="1344"/>
        <v>4</v>
      </c>
      <c r="W180" s="42">
        <f t="shared" si="1344"/>
        <v>5</v>
      </c>
      <c r="X180" s="42">
        <f t="shared" si="1344"/>
        <v>36</v>
      </c>
      <c r="Y180" s="42">
        <f t="shared" si="1344"/>
        <v>72</v>
      </c>
      <c r="Z180" s="164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22"/>
      <c r="AT180" s="23"/>
      <c r="AU180" s="23"/>
      <c r="AV180" s="23"/>
      <c r="AW180" s="23"/>
      <c r="AX180" s="23"/>
      <c r="AY180" s="24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6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4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  <c r="CU180" s="25"/>
      <c r="CV180" s="25"/>
      <c r="CW180" s="25"/>
      <c r="CX180" s="25"/>
      <c r="CY180" s="25"/>
      <c r="CZ180" s="26"/>
      <c r="DA180" s="23"/>
      <c r="DB180" s="23"/>
      <c r="DC180" s="23"/>
      <c r="DD180" s="27"/>
    </row>
    <row r="181" spans="1:108" ht="19.5" thickBot="1">
      <c r="A181" s="14"/>
      <c r="B181" s="39" t="s">
        <v>8</v>
      </c>
      <c r="C181" s="40" t="s">
        <v>47</v>
      </c>
      <c r="D181" s="41" t="s">
        <v>9</v>
      </c>
      <c r="E181" s="42">
        <f t="shared" ref="E181:T181" si="1345">E$5</f>
        <v>365</v>
      </c>
      <c r="F181" s="42">
        <f t="shared" si="1345"/>
        <v>358</v>
      </c>
      <c r="G181" s="42">
        <f t="shared" si="1345"/>
        <v>138</v>
      </c>
      <c r="H181" s="42">
        <f t="shared" si="1345"/>
        <v>440</v>
      </c>
      <c r="I181" s="42">
        <f t="shared" si="1345"/>
        <v>517</v>
      </c>
      <c r="J181" s="42">
        <f t="shared" si="1345"/>
        <v>149</v>
      </c>
      <c r="K181" s="42">
        <f t="shared" si="1345"/>
        <v>360</v>
      </c>
      <c r="L181" s="42">
        <f t="shared" si="1345"/>
        <v>542</v>
      </c>
      <c r="M181" s="42">
        <f t="shared" si="1345"/>
        <v>385</v>
      </c>
      <c r="N181" s="42">
        <f t="shared" si="1345"/>
        <v>3254</v>
      </c>
      <c r="O181" s="42">
        <f t="shared" si="1345"/>
        <v>385</v>
      </c>
      <c r="P181" s="42">
        <f t="shared" si="1345"/>
        <v>177</v>
      </c>
      <c r="Q181" s="42">
        <f t="shared" si="1345"/>
        <v>380</v>
      </c>
      <c r="R181" s="42">
        <f t="shared" si="1345"/>
        <v>152</v>
      </c>
      <c r="S181" s="42">
        <f t="shared" si="1345"/>
        <v>520</v>
      </c>
      <c r="T181" s="42">
        <f t="shared" si="1345"/>
        <v>459</v>
      </c>
      <c r="U181" s="42">
        <f t="shared" ref="U181:Y181" si="1346">U$5</f>
        <v>436</v>
      </c>
      <c r="V181" s="42">
        <f t="shared" si="1346"/>
        <v>362</v>
      </c>
      <c r="W181" s="42">
        <f t="shared" si="1346"/>
        <v>540</v>
      </c>
      <c r="X181" s="42">
        <f t="shared" si="1346"/>
        <v>3411</v>
      </c>
      <c r="Y181" s="42">
        <f t="shared" si="1346"/>
        <v>6665</v>
      </c>
      <c r="Z181" s="165">
        <f t="shared" ref="Z181" si="1347">X187</f>
        <v>333</v>
      </c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22"/>
      <c r="AT181" s="23"/>
      <c r="AU181" s="23"/>
      <c r="AV181" s="23"/>
      <c r="AW181" s="23"/>
      <c r="AX181" s="23"/>
      <c r="AY181" s="24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6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4"/>
      <c r="CJ181" s="25"/>
      <c r="CK181" s="25"/>
      <c r="CL181" s="25"/>
      <c r="CM181" s="25"/>
      <c r="CN181" s="25"/>
      <c r="CO181" s="25"/>
      <c r="CP181" s="25"/>
      <c r="CQ181" s="25"/>
      <c r="CR181" s="25"/>
      <c r="CS181" s="25"/>
      <c r="CT181" s="25"/>
      <c r="CU181" s="25"/>
      <c r="CV181" s="25"/>
      <c r="CW181" s="25"/>
      <c r="CX181" s="25"/>
      <c r="CY181" s="25"/>
      <c r="CZ181" s="26"/>
      <c r="DA181" s="23"/>
      <c r="DB181" s="23"/>
      <c r="DC181" s="23"/>
      <c r="DD181" s="27"/>
    </row>
    <row r="182" spans="1:108" ht="24.95" customHeight="1" thickBot="1">
      <c r="A182" s="14"/>
      <c r="B182" s="43" t="s">
        <v>14</v>
      </c>
      <c r="C182" s="202" t="s">
        <v>15</v>
      </c>
      <c r="D182" s="203"/>
      <c r="E182" s="43">
        <v>1</v>
      </c>
      <c r="F182" s="43">
        <v>2</v>
      </c>
      <c r="G182" s="43">
        <v>3</v>
      </c>
      <c r="H182" s="43">
        <v>4</v>
      </c>
      <c r="I182" s="43">
        <v>5</v>
      </c>
      <c r="J182" s="43">
        <v>6</v>
      </c>
      <c r="K182" s="43">
        <v>7</v>
      </c>
      <c r="L182" s="43">
        <v>8</v>
      </c>
      <c r="M182" s="43">
        <v>9</v>
      </c>
      <c r="N182" s="44" t="s">
        <v>16</v>
      </c>
      <c r="O182" s="43">
        <v>10</v>
      </c>
      <c r="P182" s="43">
        <v>11</v>
      </c>
      <c r="Q182" s="43">
        <v>12</v>
      </c>
      <c r="R182" s="43">
        <v>13</v>
      </c>
      <c r="S182" s="43">
        <v>14</v>
      </c>
      <c r="T182" s="43">
        <v>15</v>
      </c>
      <c r="U182" s="43">
        <v>16</v>
      </c>
      <c r="V182" s="43">
        <v>17</v>
      </c>
      <c r="W182" s="43">
        <v>18</v>
      </c>
      <c r="X182" s="44" t="s">
        <v>17</v>
      </c>
      <c r="Y182" s="44" t="s">
        <v>18</v>
      </c>
      <c r="Z182" s="164"/>
      <c r="AA182" s="45" t="s">
        <v>4</v>
      </c>
      <c r="AB182" s="45" t="s">
        <v>4</v>
      </c>
      <c r="AC182" s="45" t="s">
        <v>4</v>
      </c>
      <c r="AD182" s="46" t="s">
        <v>4</v>
      </c>
      <c r="AE182" s="46" t="s">
        <v>4</v>
      </c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47" t="s">
        <v>19</v>
      </c>
      <c r="AT182" s="48" t="s">
        <v>20</v>
      </c>
      <c r="AU182" s="48" t="s">
        <v>7</v>
      </c>
      <c r="AV182" s="48" t="s">
        <v>21</v>
      </c>
      <c r="AW182" s="48" t="s">
        <v>22</v>
      </c>
      <c r="AX182" s="49" t="s">
        <v>23</v>
      </c>
      <c r="AY182" s="46" t="s">
        <v>4</v>
      </c>
      <c r="AZ182" s="46" t="s">
        <v>4</v>
      </c>
      <c r="BA182" s="46" t="s">
        <v>4</v>
      </c>
      <c r="BB182" s="46" t="s">
        <v>4</v>
      </c>
      <c r="BC182" s="46" t="s">
        <v>4</v>
      </c>
      <c r="BD182" s="50"/>
      <c r="BE182" s="50"/>
      <c r="BF182" s="50"/>
      <c r="BG182" s="50"/>
      <c r="BH182" s="50"/>
      <c r="BI182" s="50"/>
      <c r="BJ182" s="50"/>
      <c r="BK182" s="50"/>
      <c r="BL182" s="50"/>
      <c r="BM182" s="50"/>
      <c r="BN182" s="50"/>
      <c r="BO182" s="50"/>
      <c r="BP182" s="51"/>
      <c r="BQ182" s="46" t="s">
        <v>4</v>
      </c>
      <c r="BR182" s="46" t="s">
        <v>4</v>
      </c>
      <c r="BS182" s="46" t="s">
        <v>4</v>
      </c>
      <c r="BT182" s="46" t="s">
        <v>4</v>
      </c>
      <c r="BU182" s="46" t="s">
        <v>4</v>
      </c>
      <c r="BV182" s="50"/>
      <c r="BW182" s="50"/>
      <c r="BX182" s="50"/>
      <c r="BY182" s="50"/>
      <c r="BZ182" s="50"/>
      <c r="CA182" s="50"/>
      <c r="CB182" s="50"/>
      <c r="CC182" s="50"/>
      <c r="CD182" s="50"/>
      <c r="CE182" s="50"/>
      <c r="CF182" s="50"/>
      <c r="CG182" s="50"/>
      <c r="CH182" s="50"/>
      <c r="CI182" s="52" t="s">
        <v>4</v>
      </c>
      <c r="CJ182" s="46" t="s">
        <v>4</v>
      </c>
      <c r="CK182" s="46" t="s">
        <v>4</v>
      </c>
      <c r="CL182" s="46" t="s">
        <v>4</v>
      </c>
      <c r="CM182" s="46" t="s">
        <v>4</v>
      </c>
      <c r="CN182" s="50"/>
      <c r="CO182" s="50"/>
      <c r="CP182" s="50"/>
      <c r="CQ182" s="50"/>
      <c r="CR182" s="50"/>
      <c r="CS182" s="50"/>
      <c r="CT182" s="50"/>
      <c r="CU182" s="50"/>
      <c r="CV182" s="50"/>
      <c r="CW182" s="50"/>
      <c r="CX182" s="50"/>
      <c r="CY182" s="50"/>
      <c r="CZ182" s="50"/>
      <c r="DA182" s="47" t="s">
        <v>24</v>
      </c>
      <c r="DB182" s="48" t="s">
        <v>25</v>
      </c>
      <c r="DC182" s="49" t="s">
        <v>26</v>
      </c>
      <c r="DD182" s="27"/>
    </row>
    <row r="183" spans="1:108" ht="24.95" customHeight="1">
      <c r="A183" s="14"/>
      <c r="B183" s="53">
        <v>1</v>
      </c>
      <c r="C183" s="190" t="s">
        <v>114</v>
      </c>
      <c r="D183" s="191"/>
      <c r="E183" s="56">
        <v>6</v>
      </c>
      <c r="F183" s="56">
        <v>6</v>
      </c>
      <c r="G183" s="56">
        <v>3</v>
      </c>
      <c r="H183" s="56">
        <v>5</v>
      </c>
      <c r="I183" s="56">
        <v>4</v>
      </c>
      <c r="J183" s="56">
        <v>2</v>
      </c>
      <c r="K183" s="56">
        <v>4</v>
      </c>
      <c r="L183" s="56">
        <v>6</v>
      </c>
      <c r="M183" s="56">
        <v>4</v>
      </c>
      <c r="N183" s="57">
        <f t="shared" ref="N183:N186" si="1348">SUM(E183:M183)</f>
        <v>40</v>
      </c>
      <c r="O183" s="56">
        <v>5</v>
      </c>
      <c r="P183" s="56">
        <v>3</v>
      </c>
      <c r="Q183" s="56">
        <v>7</v>
      </c>
      <c r="R183" s="56">
        <v>3</v>
      </c>
      <c r="S183" s="56">
        <v>4</v>
      </c>
      <c r="T183" s="56">
        <v>6</v>
      </c>
      <c r="U183" s="56">
        <v>4</v>
      </c>
      <c r="V183" s="56">
        <v>4</v>
      </c>
      <c r="W183" s="56">
        <v>5</v>
      </c>
      <c r="X183" s="57">
        <f t="shared" ref="X183:X186" si="1349">SUM(O183:W183)</f>
        <v>41</v>
      </c>
      <c r="Y183" s="57">
        <f t="shared" ref="Y183:Y186" si="1350">N183+X183</f>
        <v>81</v>
      </c>
      <c r="Z183" s="164"/>
      <c r="AA183" s="7">
        <f t="shared" ref="AA183:AA186" si="1351">IF(E183="","",E183-E$4)</f>
        <v>2</v>
      </c>
      <c r="AB183" s="7">
        <f t="shared" ref="AB183:AB186" si="1352">IF(F183="","",F183-F$4)</f>
        <v>2</v>
      </c>
      <c r="AC183" s="7">
        <f t="shared" ref="AC183:AC186" si="1353">IF(G183="","",G183-G$4)</f>
        <v>0</v>
      </c>
      <c r="AD183" s="7">
        <f t="shared" ref="AD183:AD186" si="1354">IF(H183="","",H183-H$4)</f>
        <v>1</v>
      </c>
      <c r="AE183" s="7">
        <f t="shared" ref="AE183:AE186" si="1355">IF(I183="","",I183-I$4)</f>
        <v>-1</v>
      </c>
      <c r="AF183" s="7">
        <f t="shared" ref="AF183:AF186" si="1356">IF(J183="","",J183-J$4)</f>
        <v>-1</v>
      </c>
      <c r="AG183" s="7">
        <f t="shared" ref="AG183:AG186" si="1357">IF(K183="","",K183-K$4)</f>
        <v>0</v>
      </c>
      <c r="AH183" s="7">
        <f t="shared" ref="AH183:AH186" si="1358">IF(L183="","",L183-L$4)</f>
        <v>1</v>
      </c>
      <c r="AI183" s="7">
        <f t="shared" ref="AI183:AI186" si="1359">IF(M183="","",M183-M$4)</f>
        <v>0</v>
      </c>
      <c r="AJ183" s="7">
        <f t="shared" ref="AJ183:AJ186" si="1360">IF(O183="","",O183-O$4)</f>
        <v>1</v>
      </c>
      <c r="AK183" s="7">
        <f t="shared" ref="AK183:AK186" si="1361">IF(P183="","",P183-P$4)</f>
        <v>0</v>
      </c>
      <c r="AL183" s="7">
        <f t="shared" ref="AL183:AL186" si="1362">IF(Q183="","",Q183-Q$4)</f>
        <v>3</v>
      </c>
      <c r="AM183" s="7">
        <f t="shared" ref="AM183:AM186" si="1363">IF(R183="","",R183-R$4)</f>
        <v>0</v>
      </c>
      <c r="AN183" s="7">
        <f t="shared" ref="AN183:AN186" si="1364">IF(S183="","",S183-S$4)</f>
        <v>-1</v>
      </c>
      <c r="AO183" s="7">
        <f t="shared" ref="AO183:AO186" si="1365">IF(T183="","",T183-T$4)</f>
        <v>2</v>
      </c>
      <c r="AP183" s="7">
        <f t="shared" ref="AP183:AP186" si="1366">IF(U183="","",U183-U$4)</f>
        <v>0</v>
      </c>
      <c r="AQ183" s="7">
        <f t="shared" ref="AQ183:AQ186" si="1367">IF(V183="","",V183-V$4)</f>
        <v>0</v>
      </c>
      <c r="AR183" s="7">
        <f t="shared" ref="AR183:AR186" si="1368">IF(W183="","",W183-W$4)</f>
        <v>0</v>
      </c>
      <c r="AS183" s="58">
        <f t="shared" ref="AS183:AS186" si="1369">COUNTIF($AA183:$AR183,"=-2")</f>
        <v>0</v>
      </c>
      <c r="AT183" s="59">
        <f t="shared" ref="AT183:AT186" si="1370">COUNTIF($AA183:$AR183,"=-1")</f>
        <v>3</v>
      </c>
      <c r="AU183" s="59">
        <f t="shared" ref="AU183:AU186" si="1371">COUNTIF($AA183:$AR183,"=0")</f>
        <v>8</v>
      </c>
      <c r="AV183" s="59">
        <f t="shared" ref="AV183:AV186" si="1372">COUNTIF($AA183:$AR183,"=1")</f>
        <v>3</v>
      </c>
      <c r="AW183" s="59">
        <f t="shared" ref="AW183:AW186" si="1373">COUNTIF($AA183:$AR183,"=2")</f>
        <v>3</v>
      </c>
      <c r="AX183" s="60">
        <f t="shared" ref="AX183:AX186" si="1374">COUNTIF($AA183:$AR183,"&gt;2")</f>
        <v>1</v>
      </c>
      <c r="AY183" s="50" t="str">
        <f t="shared" ref="AY183:AY186" si="1375">IF(AA$4=3,AA183,"")</f>
        <v/>
      </c>
      <c r="AZ183" s="50" t="str">
        <f t="shared" ref="AZ183:AZ186" si="1376">IF(AB$4=3,AB183,"")</f>
        <v/>
      </c>
      <c r="BA183" s="50">
        <f t="shared" ref="BA183:BA186" si="1377">IF(AC$4=3,AC183,"")</f>
        <v>0</v>
      </c>
      <c r="BB183" s="50" t="str">
        <f t="shared" ref="BB183:BB186" si="1378">IF(AD$4=3,AD183,"")</f>
        <v/>
      </c>
      <c r="BC183" s="50" t="str">
        <f t="shared" ref="BC183:BC186" si="1379">IF(AE$4=3,AE183,"")</f>
        <v/>
      </c>
      <c r="BD183" s="50">
        <f t="shared" ref="BD183:BD186" si="1380">IF(AF$4=3,AF183,"")</f>
        <v>-1</v>
      </c>
      <c r="BE183" s="50" t="str">
        <f t="shared" ref="BE183:BE186" si="1381">IF(AG$4=3,AG183,"")</f>
        <v/>
      </c>
      <c r="BF183" s="50" t="str">
        <f t="shared" ref="BF183:BF186" si="1382">IF(AH$4=3,AH183,"")</f>
        <v/>
      </c>
      <c r="BG183" s="50" t="str">
        <f t="shared" ref="BG183:BG186" si="1383">IF(AI$4=3,AI183,"")</f>
        <v/>
      </c>
      <c r="BH183" s="50" t="str">
        <f t="shared" ref="BH183:BH186" si="1384">IF(AJ$4=3,AJ183,"")</f>
        <v/>
      </c>
      <c r="BI183" s="50">
        <f t="shared" ref="BI183:BI186" si="1385">IF(AK$4=3,AK183,"")</f>
        <v>0</v>
      </c>
      <c r="BJ183" s="50" t="str">
        <f t="shared" ref="BJ183:BJ186" si="1386">IF(AL$4=3,AL183,"")</f>
        <v/>
      </c>
      <c r="BK183" s="50">
        <f t="shared" ref="BK183:BK186" si="1387">IF(AM$4=3,AM183,"")</f>
        <v>0</v>
      </c>
      <c r="BL183" s="50" t="str">
        <f t="shared" ref="BL183:BL186" si="1388">IF(AN$4=3,AN183,"")</f>
        <v/>
      </c>
      <c r="BM183" s="50" t="str">
        <f t="shared" ref="BM183:BM186" si="1389">IF(AO$4=3,AO183,"")</f>
        <v/>
      </c>
      <c r="BN183" s="50" t="str">
        <f t="shared" ref="BN183:BN186" si="1390">IF(AP$4=3,AP183,"")</f>
        <v/>
      </c>
      <c r="BO183" s="50" t="str">
        <f t="shared" ref="BO183:BO186" si="1391">IF(AQ$4=3,AQ183,"")</f>
        <v/>
      </c>
      <c r="BP183" s="51" t="str">
        <f t="shared" ref="BP183:BP186" si="1392">IF(AR$4=3,AR183,"")</f>
        <v/>
      </c>
      <c r="BQ183" s="50">
        <f t="shared" ref="BQ183:BQ186" si="1393">IF(AA$4=4,AA183,"")</f>
        <v>2</v>
      </c>
      <c r="BR183" s="50">
        <f t="shared" ref="BR183:BR186" si="1394">IF(AB$4=4,AB183,"")</f>
        <v>2</v>
      </c>
      <c r="BS183" s="50" t="str">
        <f t="shared" ref="BS183:BS186" si="1395">IF(AC$4=4,AC183,"")</f>
        <v/>
      </c>
      <c r="BT183" s="50">
        <f t="shared" ref="BT183:BT186" si="1396">IF(AD$4=4,AD183,"")</f>
        <v>1</v>
      </c>
      <c r="BU183" s="50" t="str">
        <f t="shared" ref="BU183:BU186" si="1397">IF(AE$4=4,AE183,"")</f>
        <v/>
      </c>
      <c r="BV183" s="50" t="str">
        <f t="shared" ref="BV183:BV186" si="1398">IF(AF$4=4,AF183,"")</f>
        <v/>
      </c>
      <c r="BW183" s="50">
        <f t="shared" ref="BW183:BW186" si="1399">IF(AG$4=4,AG183,"")</f>
        <v>0</v>
      </c>
      <c r="BX183" s="50" t="str">
        <f t="shared" ref="BX183:BX186" si="1400">IF(AH$4=4,AH183,"")</f>
        <v/>
      </c>
      <c r="BY183" s="50">
        <f t="shared" ref="BY183:BY186" si="1401">IF(AI$4=4,AI183,"")</f>
        <v>0</v>
      </c>
      <c r="BZ183" s="50">
        <f t="shared" ref="BZ183:BZ186" si="1402">IF(AJ$4=4,AJ183,"")</f>
        <v>1</v>
      </c>
      <c r="CA183" s="50" t="str">
        <f t="shared" ref="CA183:CA186" si="1403">IF(AK$4=4,AK183,"")</f>
        <v/>
      </c>
      <c r="CB183" s="50">
        <f t="shared" ref="CB183:CB186" si="1404">IF(AL$4=4,AL183,"")</f>
        <v>3</v>
      </c>
      <c r="CC183" s="50" t="str">
        <f t="shared" ref="CC183:CC186" si="1405">IF(AM$4=4,AM183,"")</f>
        <v/>
      </c>
      <c r="CD183" s="50" t="str">
        <f t="shared" ref="CD183:CD186" si="1406">IF(AN$4=4,AN183,"")</f>
        <v/>
      </c>
      <c r="CE183" s="50">
        <f t="shared" ref="CE183:CE186" si="1407">IF(AO$4=4,AO183,"")</f>
        <v>2</v>
      </c>
      <c r="CF183" s="50">
        <f t="shared" ref="CF183:CF186" si="1408">IF(AP$4=4,AP183,"")</f>
        <v>0</v>
      </c>
      <c r="CG183" s="50">
        <f t="shared" ref="CG183:CG186" si="1409">IF(AQ$4=4,AQ183,"")</f>
        <v>0</v>
      </c>
      <c r="CH183" s="50" t="str">
        <f t="shared" ref="CH183:CH186" si="1410">IF(AR$4=4,AR183,"")</f>
        <v/>
      </c>
      <c r="CI183" s="61" t="str">
        <f t="shared" ref="CI183:CI186" si="1411">IF(AA$4=5,AA183,"")</f>
        <v/>
      </c>
      <c r="CJ183" s="50" t="str">
        <f t="shared" ref="CJ183:CJ186" si="1412">IF(AB$4=5,AB183,"")</f>
        <v/>
      </c>
      <c r="CK183" s="50" t="str">
        <f t="shared" ref="CK183:CK186" si="1413">IF(AC$4=5,AC183,"")</f>
        <v/>
      </c>
      <c r="CL183" s="50" t="str">
        <f t="shared" ref="CL183:CL186" si="1414">IF(AD$4=5,AD183,"")</f>
        <v/>
      </c>
      <c r="CM183" s="50">
        <f t="shared" ref="CM183:CM186" si="1415">IF(AE$4=5,AE183,"")</f>
        <v>-1</v>
      </c>
      <c r="CN183" s="50" t="str">
        <f t="shared" ref="CN183:CN186" si="1416">IF(AF$4=5,AF183,"")</f>
        <v/>
      </c>
      <c r="CO183" s="50" t="str">
        <f t="shared" ref="CO183:CO186" si="1417">IF(AG$4=5,AG183,"")</f>
        <v/>
      </c>
      <c r="CP183" s="50">
        <f t="shared" ref="CP183:CP186" si="1418">IF(AH$4=5,AH183,"")</f>
        <v>1</v>
      </c>
      <c r="CQ183" s="50" t="str">
        <f t="shared" ref="CQ183:CQ186" si="1419">IF(AI$4=5,AI183,"")</f>
        <v/>
      </c>
      <c r="CR183" s="50" t="str">
        <f t="shared" ref="CR183:CR186" si="1420">IF(AJ$4=5,AJ183,"")</f>
        <v/>
      </c>
      <c r="CS183" s="50" t="str">
        <f t="shared" ref="CS183:CS186" si="1421">IF(AK$4=5,AK183,"")</f>
        <v/>
      </c>
      <c r="CT183" s="50" t="str">
        <f t="shared" ref="CT183:CT186" si="1422">IF(AL$4=5,AL183,"")</f>
        <v/>
      </c>
      <c r="CU183" s="50" t="str">
        <f t="shared" ref="CU183:CU186" si="1423">IF(AM$4=5,AM183,"")</f>
        <v/>
      </c>
      <c r="CV183" s="50">
        <f t="shared" ref="CV183:CV186" si="1424">IF(AN$4=5,AN183,"")</f>
        <v>-1</v>
      </c>
      <c r="CW183" s="50" t="str">
        <f t="shared" ref="CW183:CW186" si="1425">IF(AO$4=5,AO183,"")</f>
        <v/>
      </c>
      <c r="CX183" s="50" t="str">
        <f t="shared" ref="CX183:CX186" si="1426">IF(AP$4=5,AP183,"")</f>
        <v/>
      </c>
      <c r="CY183" s="50" t="str">
        <f t="shared" ref="CY183:CY186" si="1427">IF(AQ$4=5,AQ183,"")</f>
        <v/>
      </c>
      <c r="CZ183" s="50">
        <f t="shared" ref="CZ183:CZ186" si="1428">IF(AR$4=5,AR183,"")</f>
        <v>0</v>
      </c>
      <c r="DA183" s="62">
        <f t="shared" ref="DA183:DA186" si="1429">SUM(AY183:BP183)</f>
        <v>-1</v>
      </c>
      <c r="DB183" s="63">
        <f t="shared" ref="DB183:DB186" si="1430">SUM(BQ183:CH183)</f>
        <v>11</v>
      </c>
      <c r="DC183" s="64">
        <f t="shared" ref="DC183:DC186" si="1431">SUM(CI183:CZ183)</f>
        <v>-1</v>
      </c>
      <c r="DD183" s="27"/>
    </row>
    <row r="184" spans="1:108" ht="24.95" customHeight="1">
      <c r="A184" s="14"/>
      <c r="B184" s="53">
        <v>2</v>
      </c>
      <c r="C184" s="190" t="s">
        <v>115</v>
      </c>
      <c r="D184" s="191"/>
      <c r="E184" s="56">
        <v>4</v>
      </c>
      <c r="F184" s="56">
        <v>4</v>
      </c>
      <c r="G184" s="56">
        <v>3</v>
      </c>
      <c r="H184" s="56">
        <v>6</v>
      </c>
      <c r="I184" s="56">
        <v>5</v>
      </c>
      <c r="J184" s="56">
        <v>4</v>
      </c>
      <c r="K184" s="56">
        <v>7</v>
      </c>
      <c r="L184" s="56">
        <v>9</v>
      </c>
      <c r="M184" s="56">
        <v>5</v>
      </c>
      <c r="N184" s="57">
        <f t="shared" si="1348"/>
        <v>47</v>
      </c>
      <c r="O184" s="56">
        <v>5</v>
      </c>
      <c r="P184" s="56">
        <v>3</v>
      </c>
      <c r="Q184" s="56">
        <v>6</v>
      </c>
      <c r="R184" s="56">
        <v>3</v>
      </c>
      <c r="S184" s="56">
        <v>5</v>
      </c>
      <c r="T184" s="56">
        <v>4</v>
      </c>
      <c r="U184" s="56">
        <v>4</v>
      </c>
      <c r="V184" s="56">
        <v>4</v>
      </c>
      <c r="W184" s="56">
        <v>5</v>
      </c>
      <c r="X184" s="57">
        <f t="shared" si="1349"/>
        <v>39</v>
      </c>
      <c r="Y184" s="57">
        <f t="shared" si="1350"/>
        <v>86</v>
      </c>
      <c r="Z184" s="164"/>
      <c r="AA184" s="7">
        <f t="shared" si="1351"/>
        <v>0</v>
      </c>
      <c r="AB184" s="7">
        <f t="shared" si="1352"/>
        <v>0</v>
      </c>
      <c r="AC184" s="7">
        <f t="shared" si="1353"/>
        <v>0</v>
      </c>
      <c r="AD184" s="7">
        <f t="shared" si="1354"/>
        <v>2</v>
      </c>
      <c r="AE184" s="7">
        <f t="shared" si="1355"/>
        <v>0</v>
      </c>
      <c r="AF184" s="7">
        <f t="shared" si="1356"/>
        <v>1</v>
      </c>
      <c r="AG184" s="7">
        <f t="shared" si="1357"/>
        <v>3</v>
      </c>
      <c r="AH184" s="7">
        <f t="shared" si="1358"/>
        <v>4</v>
      </c>
      <c r="AI184" s="7">
        <f t="shared" si="1359"/>
        <v>1</v>
      </c>
      <c r="AJ184" s="7">
        <f t="shared" si="1360"/>
        <v>1</v>
      </c>
      <c r="AK184" s="7">
        <f t="shared" si="1361"/>
        <v>0</v>
      </c>
      <c r="AL184" s="7">
        <f t="shared" si="1362"/>
        <v>2</v>
      </c>
      <c r="AM184" s="7">
        <f t="shared" si="1363"/>
        <v>0</v>
      </c>
      <c r="AN184" s="7">
        <f t="shared" si="1364"/>
        <v>0</v>
      </c>
      <c r="AO184" s="7">
        <f t="shared" si="1365"/>
        <v>0</v>
      </c>
      <c r="AP184" s="7">
        <f t="shared" si="1366"/>
        <v>0</v>
      </c>
      <c r="AQ184" s="7">
        <f t="shared" si="1367"/>
        <v>0</v>
      </c>
      <c r="AR184" s="7">
        <f t="shared" si="1368"/>
        <v>0</v>
      </c>
      <c r="AS184" s="65">
        <f t="shared" si="1369"/>
        <v>0</v>
      </c>
      <c r="AT184" s="66">
        <f t="shared" si="1370"/>
        <v>0</v>
      </c>
      <c r="AU184" s="66">
        <f t="shared" si="1371"/>
        <v>11</v>
      </c>
      <c r="AV184" s="66">
        <f t="shared" si="1372"/>
        <v>3</v>
      </c>
      <c r="AW184" s="66">
        <f t="shared" si="1373"/>
        <v>2</v>
      </c>
      <c r="AX184" s="67">
        <f t="shared" si="1374"/>
        <v>2</v>
      </c>
      <c r="AY184" s="50" t="str">
        <f t="shared" si="1375"/>
        <v/>
      </c>
      <c r="AZ184" s="50" t="str">
        <f t="shared" si="1376"/>
        <v/>
      </c>
      <c r="BA184" s="50">
        <f t="shared" si="1377"/>
        <v>0</v>
      </c>
      <c r="BB184" s="50" t="str">
        <f t="shared" si="1378"/>
        <v/>
      </c>
      <c r="BC184" s="50" t="str">
        <f t="shared" si="1379"/>
        <v/>
      </c>
      <c r="BD184" s="50">
        <f t="shared" si="1380"/>
        <v>1</v>
      </c>
      <c r="BE184" s="50" t="str">
        <f t="shared" si="1381"/>
        <v/>
      </c>
      <c r="BF184" s="50" t="str">
        <f t="shared" si="1382"/>
        <v/>
      </c>
      <c r="BG184" s="50" t="str">
        <f t="shared" si="1383"/>
        <v/>
      </c>
      <c r="BH184" s="50" t="str">
        <f t="shared" si="1384"/>
        <v/>
      </c>
      <c r="BI184" s="50">
        <f t="shared" si="1385"/>
        <v>0</v>
      </c>
      <c r="BJ184" s="50" t="str">
        <f t="shared" si="1386"/>
        <v/>
      </c>
      <c r="BK184" s="50">
        <f t="shared" si="1387"/>
        <v>0</v>
      </c>
      <c r="BL184" s="50" t="str">
        <f t="shared" si="1388"/>
        <v/>
      </c>
      <c r="BM184" s="50" t="str">
        <f t="shared" si="1389"/>
        <v/>
      </c>
      <c r="BN184" s="50" t="str">
        <f t="shared" si="1390"/>
        <v/>
      </c>
      <c r="BO184" s="50" t="str">
        <f t="shared" si="1391"/>
        <v/>
      </c>
      <c r="BP184" s="51" t="str">
        <f t="shared" si="1392"/>
        <v/>
      </c>
      <c r="BQ184" s="50">
        <f t="shared" si="1393"/>
        <v>0</v>
      </c>
      <c r="BR184" s="50">
        <f t="shared" si="1394"/>
        <v>0</v>
      </c>
      <c r="BS184" s="50" t="str">
        <f t="shared" si="1395"/>
        <v/>
      </c>
      <c r="BT184" s="50">
        <f t="shared" si="1396"/>
        <v>2</v>
      </c>
      <c r="BU184" s="50" t="str">
        <f t="shared" si="1397"/>
        <v/>
      </c>
      <c r="BV184" s="50" t="str">
        <f t="shared" si="1398"/>
        <v/>
      </c>
      <c r="BW184" s="50">
        <f t="shared" si="1399"/>
        <v>3</v>
      </c>
      <c r="BX184" s="50" t="str">
        <f t="shared" si="1400"/>
        <v/>
      </c>
      <c r="BY184" s="50">
        <f t="shared" si="1401"/>
        <v>1</v>
      </c>
      <c r="BZ184" s="50">
        <f t="shared" si="1402"/>
        <v>1</v>
      </c>
      <c r="CA184" s="50" t="str">
        <f t="shared" si="1403"/>
        <v/>
      </c>
      <c r="CB184" s="50">
        <f t="shared" si="1404"/>
        <v>2</v>
      </c>
      <c r="CC184" s="50" t="str">
        <f t="shared" si="1405"/>
        <v/>
      </c>
      <c r="CD184" s="50" t="str">
        <f t="shared" si="1406"/>
        <v/>
      </c>
      <c r="CE184" s="50">
        <f t="shared" si="1407"/>
        <v>0</v>
      </c>
      <c r="CF184" s="50">
        <f t="shared" si="1408"/>
        <v>0</v>
      </c>
      <c r="CG184" s="50">
        <f t="shared" si="1409"/>
        <v>0</v>
      </c>
      <c r="CH184" s="50" t="str">
        <f t="shared" si="1410"/>
        <v/>
      </c>
      <c r="CI184" s="61" t="str">
        <f t="shared" si="1411"/>
        <v/>
      </c>
      <c r="CJ184" s="50" t="str">
        <f t="shared" si="1412"/>
        <v/>
      </c>
      <c r="CK184" s="50" t="str">
        <f t="shared" si="1413"/>
        <v/>
      </c>
      <c r="CL184" s="50" t="str">
        <f t="shared" si="1414"/>
        <v/>
      </c>
      <c r="CM184" s="50">
        <f t="shared" si="1415"/>
        <v>0</v>
      </c>
      <c r="CN184" s="50" t="str">
        <f t="shared" si="1416"/>
        <v/>
      </c>
      <c r="CO184" s="50" t="str">
        <f t="shared" si="1417"/>
        <v/>
      </c>
      <c r="CP184" s="50">
        <f t="shared" si="1418"/>
        <v>4</v>
      </c>
      <c r="CQ184" s="50" t="str">
        <f t="shared" si="1419"/>
        <v/>
      </c>
      <c r="CR184" s="50" t="str">
        <f t="shared" si="1420"/>
        <v/>
      </c>
      <c r="CS184" s="50" t="str">
        <f t="shared" si="1421"/>
        <v/>
      </c>
      <c r="CT184" s="50" t="str">
        <f t="shared" si="1422"/>
        <v/>
      </c>
      <c r="CU184" s="50" t="str">
        <f t="shared" si="1423"/>
        <v/>
      </c>
      <c r="CV184" s="50">
        <f t="shared" si="1424"/>
        <v>0</v>
      </c>
      <c r="CW184" s="50" t="str">
        <f t="shared" si="1425"/>
        <v/>
      </c>
      <c r="CX184" s="50" t="str">
        <f t="shared" si="1426"/>
        <v/>
      </c>
      <c r="CY184" s="50" t="str">
        <f t="shared" si="1427"/>
        <v/>
      </c>
      <c r="CZ184" s="50">
        <f t="shared" si="1428"/>
        <v>0</v>
      </c>
      <c r="DA184" s="68">
        <f t="shared" si="1429"/>
        <v>1</v>
      </c>
      <c r="DB184" s="69">
        <f t="shared" si="1430"/>
        <v>9</v>
      </c>
      <c r="DC184" s="70">
        <f t="shared" si="1431"/>
        <v>4</v>
      </c>
      <c r="DD184" s="27"/>
    </row>
    <row r="185" spans="1:108" ht="24.95" customHeight="1">
      <c r="A185" s="14"/>
      <c r="B185" s="53" t="s">
        <v>30</v>
      </c>
      <c r="C185" s="190" t="s">
        <v>116</v>
      </c>
      <c r="D185" s="191"/>
      <c r="E185" s="56">
        <v>4</v>
      </c>
      <c r="F185" s="56">
        <v>3</v>
      </c>
      <c r="G185" s="56">
        <v>4</v>
      </c>
      <c r="H185" s="56">
        <v>4</v>
      </c>
      <c r="I185" s="56">
        <v>5</v>
      </c>
      <c r="J185" s="56">
        <v>3</v>
      </c>
      <c r="K185" s="56">
        <v>3</v>
      </c>
      <c r="L185" s="56">
        <v>6</v>
      </c>
      <c r="M185" s="56">
        <v>5</v>
      </c>
      <c r="N185" s="57">
        <f t="shared" si="1348"/>
        <v>37</v>
      </c>
      <c r="O185" s="56">
        <v>5</v>
      </c>
      <c r="P185" s="56">
        <v>3</v>
      </c>
      <c r="Q185" s="56">
        <v>5</v>
      </c>
      <c r="R185" s="56">
        <v>4</v>
      </c>
      <c r="S185" s="56">
        <v>6</v>
      </c>
      <c r="T185" s="56">
        <v>4</v>
      </c>
      <c r="U185" s="56">
        <v>6</v>
      </c>
      <c r="V185" s="56">
        <v>4</v>
      </c>
      <c r="W185" s="56">
        <v>5</v>
      </c>
      <c r="X185" s="57">
        <f t="shared" si="1349"/>
        <v>42</v>
      </c>
      <c r="Y185" s="57">
        <f t="shared" si="1350"/>
        <v>79</v>
      </c>
      <c r="Z185" s="164"/>
      <c r="AA185" s="7">
        <f t="shared" si="1351"/>
        <v>0</v>
      </c>
      <c r="AB185" s="7">
        <f t="shared" si="1352"/>
        <v>-1</v>
      </c>
      <c r="AC185" s="7">
        <f t="shared" si="1353"/>
        <v>1</v>
      </c>
      <c r="AD185" s="7">
        <f t="shared" si="1354"/>
        <v>0</v>
      </c>
      <c r="AE185" s="7">
        <f t="shared" si="1355"/>
        <v>0</v>
      </c>
      <c r="AF185" s="7">
        <f t="shared" si="1356"/>
        <v>0</v>
      </c>
      <c r="AG185" s="7">
        <f t="shared" si="1357"/>
        <v>-1</v>
      </c>
      <c r="AH185" s="7">
        <f t="shared" si="1358"/>
        <v>1</v>
      </c>
      <c r="AI185" s="7">
        <f t="shared" si="1359"/>
        <v>1</v>
      </c>
      <c r="AJ185" s="7">
        <f t="shared" si="1360"/>
        <v>1</v>
      </c>
      <c r="AK185" s="7">
        <f t="shared" si="1361"/>
        <v>0</v>
      </c>
      <c r="AL185" s="7">
        <f t="shared" si="1362"/>
        <v>1</v>
      </c>
      <c r="AM185" s="7">
        <f t="shared" si="1363"/>
        <v>1</v>
      </c>
      <c r="AN185" s="7">
        <f t="shared" si="1364"/>
        <v>1</v>
      </c>
      <c r="AO185" s="7">
        <f t="shared" si="1365"/>
        <v>0</v>
      </c>
      <c r="AP185" s="7">
        <f t="shared" si="1366"/>
        <v>2</v>
      </c>
      <c r="AQ185" s="7">
        <f t="shared" si="1367"/>
        <v>0</v>
      </c>
      <c r="AR185" s="7">
        <f t="shared" si="1368"/>
        <v>0</v>
      </c>
      <c r="AS185" s="65">
        <f t="shared" si="1369"/>
        <v>0</v>
      </c>
      <c r="AT185" s="66">
        <f t="shared" si="1370"/>
        <v>2</v>
      </c>
      <c r="AU185" s="66">
        <f t="shared" si="1371"/>
        <v>8</v>
      </c>
      <c r="AV185" s="66">
        <f t="shared" si="1372"/>
        <v>7</v>
      </c>
      <c r="AW185" s="66">
        <f t="shared" si="1373"/>
        <v>1</v>
      </c>
      <c r="AX185" s="67">
        <f t="shared" si="1374"/>
        <v>0</v>
      </c>
      <c r="AY185" s="50" t="str">
        <f t="shared" si="1375"/>
        <v/>
      </c>
      <c r="AZ185" s="50" t="str">
        <f t="shared" si="1376"/>
        <v/>
      </c>
      <c r="BA185" s="50">
        <f t="shared" si="1377"/>
        <v>1</v>
      </c>
      <c r="BB185" s="50" t="str">
        <f t="shared" si="1378"/>
        <v/>
      </c>
      <c r="BC185" s="50" t="str">
        <f t="shared" si="1379"/>
        <v/>
      </c>
      <c r="BD185" s="50">
        <f t="shared" si="1380"/>
        <v>0</v>
      </c>
      <c r="BE185" s="50" t="str">
        <f t="shared" si="1381"/>
        <v/>
      </c>
      <c r="BF185" s="50" t="str">
        <f t="shared" si="1382"/>
        <v/>
      </c>
      <c r="BG185" s="50" t="str">
        <f t="shared" si="1383"/>
        <v/>
      </c>
      <c r="BH185" s="50" t="str">
        <f t="shared" si="1384"/>
        <v/>
      </c>
      <c r="BI185" s="50">
        <f t="shared" si="1385"/>
        <v>0</v>
      </c>
      <c r="BJ185" s="50" t="str">
        <f t="shared" si="1386"/>
        <v/>
      </c>
      <c r="BK185" s="50">
        <f t="shared" si="1387"/>
        <v>1</v>
      </c>
      <c r="BL185" s="50" t="str">
        <f t="shared" si="1388"/>
        <v/>
      </c>
      <c r="BM185" s="50" t="str">
        <f t="shared" si="1389"/>
        <v/>
      </c>
      <c r="BN185" s="50" t="str">
        <f t="shared" si="1390"/>
        <v/>
      </c>
      <c r="BO185" s="50" t="str">
        <f t="shared" si="1391"/>
        <v/>
      </c>
      <c r="BP185" s="51" t="str">
        <f t="shared" si="1392"/>
        <v/>
      </c>
      <c r="BQ185" s="50">
        <f t="shared" si="1393"/>
        <v>0</v>
      </c>
      <c r="BR185" s="50">
        <f t="shared" si="1394"/>
        <v>-1</v>
      </c>
      <c r="BS185" s="50" t="str">
        <f t="shared" si="1395"/>
        <v/>
      </c>
      <c r="BT185" s="50">
        <f t="shared" si="1396"/>
        <v>0</v>
      </c>
      <c r="BU185" s="50" t="str">
        <f t="shared" si="1397"/>
        <v/>
      </c>
      <c r="BV185" s="50" t="str">
        <f t="shared" si="1398"/>
        <v/>
      </c>
      <c r="BW185" s="50">
        <f t="shared" si="1399"/>
        <v>-1</v>
      </c>
      <c r="BX185" s="50" t="str">
        <f t="shared" si="1400"/>
        <v/>
      </c>
      <c r="BY185" s="50">
        <f t="shared" si="1401"/>
        <v>1</v>
      </c>
      <c r="BZ185" s="50">
        <f t="shared" si="1402"/>
        <v>1</v>
      </c>
      <c r="CA185" s="50" t="str">
        <f t="shared" si="1403"/>
        <v/>
      </c>
      <c r="CB185" s="50">
        <f t="shared" si="1404"/>
        <v>1</v>
      </c>
      <c r="CC185" s="50" t="str">
        <f t="shared" si="1405"/>
        <v/>
      </c>
      <c r="CD185" s="50" t="str">
        <f t="shared" si="1406"/>
        <v/>
      </c>
      <c r="CE185" s="50">
        <f t="shared" si="1407"/>
        <v>0</v>
      </c>
      <c r="CF185" s="50">
        <f t="shared" si="1408"/>
        <v>2</v>
      </c>
      <c r="CG185" s="50">
        <f t="shared" si="1409"/>
        <v>0</v>
      </c>
      <c r="CH185" s="50" t="str">
        <f t="shared" si="1410"/>
        <v/>
      </c>
      <c r="CI185" s="61" t="str">
        <f t="shared" si="1411"/>
        <v/>
      </c>
      <c r="CJ185" s="50" t="str">
        <f t="shared" si="1412"/>
        <v/>
      </c>
      <c r="CK185" s="50" t="str">
        <f t="shared" si="1413"/>
        <v/>
      </c>
      <c r="CL185" s="50" t="str">
        <f t="shared" si="1414"/>
        <v/>
      </c>
      <c r="CM185" s="50">
        <f t="shared" si="1415"/>
        <v>0</v>
      </c>
      <c r="CN185" s="50" t="str">
        <f t="shared" si="1416"/>
        <v/>
      </c>
      <c r="CO185" s="50" t="str">
        <f t="shared" si="1417"/>
        <v/>
      </c>
      <c r="CP185" s="50">
        <f t="shared" si="1418"/>
        <v>1</v>
      </c>
      <c r="CQ185" s="50" t="str">
        <f t="shared" si="1419"/>
        <v/>
      </c>
      <c r="CR185" s="50" t="str">
        <f t="shared" si="1420"/>
        <v/>
      </c>
      <c r="CS185" s="50" t="str">
        <f t="shared" si="1421"/>
        <v/>
      </c>
      <c r="CT185" s="50" t="str">
        <f t="shared" si="1422"/>
        <v/>
      </c>
      <c r="CU185" s="50" t="str">
        <f t="shared" si="1423"/>
        <v/>
      </c>
      <c r="CV185" s="50">
        <f t="shared" si="1424"/>
        <v>1</v>
      </c>
      <c r="CW185" s="50" t="str">
        <f t="shared" si="1425"/>
        <v/>
      </c>
      <c r="CX185" s="50" t="str">
        <f t="shared" si="1426"/>
        <v/>
      </c>
      <c r="CY185" s="50" t="str">
        <f t="shared" si="1427"/>
        <v/>
      </c>
      <c r="CZ185" s="50">
        <f t="shared" si="1428"/>
        <v>0</v>
      </c>
      <c r="DA185" s="68">
        <f t="shared" si="1429"/>
        <v>2</v>
      </c>
      <c r="DB185" s="69">
        <f t="shared" si="1430"/>
        <v>3</v>
      </c>
      <c r="DC185" s="70">
        <f t="shared" si="1431"/>
        <v>2</v>
      </c>
      <c r="DD185" s="27"/>
    </row>
    <row r="186" spans="1:108" s="82" customFormat="1" ht="24.95" customHeight="1" thickBot="1">
      <c r="A186" s="71"/>
      <c r="B186" s="72" t="s">
        <v>29</v>
      </c>
      <c r="C186" s="190" t="s">
        <v>117</v>
      </c>
      <c r="D186" s="191"/>
      <c r="E186" s="56">
        <v>5</v>
      </c>
      <c r="F186" s="56">
        <v>5</v>
      </c>
      <c r="G186" s="56">
        <v>3</v>
      </c>
      <c r="H186" s="56">
        <v>5</v>
      </c>
      <c r="I186" s="56">
        <v>4</v>
      </c>
      <c r="J186" s="56">
        <v>4</v>
      </c>
      <c r="K186" s="56">
        <v>5</v>
      </c>
      <c r="L186" s="56">
        <v>6</v>
      </c>
      <c r="M186" s="56">
        <v>8</v>
      </c>
      <c r="N186" s="57">
        <f t="shared" si="1348"/>
        <v>45</v>
      </c>
      <c r="O186" s="56">
        <v>5</v>
      </c>
      <c r="P186" s="56">
        <v>3</v>
      </c>
      <c r="Q186" s="56">
        <v>4</v>
      </c>
      <c r="R186" s="56">
        <v>5</v>
      </c>
      <c r="S186" s="56">
        <v>5</v>
      </c>
      <c r="T186" s="56">
        <v>5</v>
      </c>
      <c r="U186" s="56">
        <v>5</v>
      </c>
      <c r="V186" s="56">
        <v>5</v>
      </c>
      <c r="W186" s="56">
        <v>5</v>
      </c>
      <c r="X186" s="73">
        <f t="shared" si="1349"/>
        <v>42</v>
      </c>
      <c r="Y186" s="73">
        <f t="shared" si="1350"/>
        <v>87</v>
      </c>
      <c r="Z186" s="166"/>
      <c r="AA186" s="7">
        <f t="shared" si="1351"/>
        <v>1</v>
      </c>
      <c r="AB186" s="7">
        <f t="shared" si="1352"/>
        <v>1</v>
      </c>
      <c r="AC186" s="7">
        <f t="shared" si="1353"/>
        <v>0</v>
      </c>
      <c r="AD186" s="7">
        <f t="shared" si="1354"/>
        <v>1</v>
      </c>
      <c r="AE186" s="7">
        <f t="shared" si="1355"/>
        <v>-1</v>
      </c>
      <c r="AF186" s="7">
        <f t="shared" si="1356"/>
        <v>1</v>
      </c>
      <c r="AG186" s="7">
        <f t="shared" si="1357"/>
        <v>1</v>
      </c>
      <c r="AH186" s="7">
        <f t="shared" si="1358"/>
        <v>1</v>
      </c>
      <c r="AI186" s="7">
        <f t="shared" si="1359"/>
        <v>4</v>
      </c>
      <c r="AJ186" s="7">
        <f t="shared" si="1360"/>
        <v>1</v>
      </c>
      <c r="AK186" s="7">
        <f t="shared" si="1361"/>
        <v>0</v>
      </c>
      <c r="AL186" s="7">
        <f t="shared" si="1362"/>
        <v>0</v>
      </c>
      <c r="AM186" s="7">
        <f t="shared" si="1363"/>
        <v>2</v>
      </c>
      <c r="AN186" s="7">
        <f t="shared" si="1364"/>
        <v>0</v>
      </c>
      <c r="AO186" s="7">
        <f t="shared" si="1365"/>
        <v>1</v>
      </c>
      <c r="AP186" s="7">
        <f t="shared" si="1366"/>
        <v>1</v>
      </c>
      <c r="AQ186" s="7">
        <f t="shared" si="1367"/>
        <v>1</v>
      </c>
      <c r="AR186" s="7">
        <f t="shared" si="1368"/>
        <v>0</v>
      </c>
      <c r="AS186" s="75">
        <f t="shared" si="1369"/>
        <v>0</v>
      </c>
      <c r="AT186" s="76">
        <f t="shared" si="1370"/>
        <v>1</v>
      </c>
      <c r="AU186" s="76">
        <f t="shared" si="1371"/>
        <v>5</v>
      </c>
      <c r="AV186" s="76">
        <f t="shared" si="1372"/>
        <v>10</v>
      </c>
      <c r="AW186" s="76">
        <f t="shared" si="1373"/>
        <v>1</v>
      </c>
      <c r="AX186" s="77">
        <f t="shared" si="1374"/>
        <v>1</v>
      </c>
      <c r="AY186" s="50" t="str">
        <f t="shared" si="1375"/>
        <v/>
      </c>
      <c r="AZ186" s="50" t="str">
        <f t="shared" si="1376"/>
        <v/>
      </c>
      <c r="BA186" s="50">
        <f t="shared" si="1377"/>
        <v>0</v>
      </c>
      <c r="BB186" s="50" t="str">
        <f t="shared" si="1378"/>
        <v/>
      </c>
      <c r="BC186" s="50" t="str">
        <f t="shared" si="1379"/>
        <v/>
      </c>
      <c r="BD186" s="50">
        <f t="shared" si="1380"/>
        <v>1</v>
      </c>
      <c r="BE186" s="50" t="str">
        <f t="shared" si="1381"/>
        <v/>
      </c>
      <c r="BF186" s="50" t="str">
        <f t="shared" si="1382"/>
        <v/>
      </c>
      <c r="BG186" s="50" t="str">
        <f t="shared" si="1383"/>
        <v/>
      </c>
      <c r="BH186" s="50" t="str">
        <f t="shared" si="1384"/>
        <v/>
      </c>
      <c r="BI186" s="50">
        <f t="shared" si="1385"/>
        <v>0</v>
      </c>
      <c r="BJ186" s="50" t="str">
        <f t="shared" si="1386"/>
        <v/>
      </c>
      <c r="BK186" s="50">
        <f t="shared" si="1387"/>
        <v>2</v>
      </c>
      <c r="BL186" s="50" t="str">
        <f t="shared" si="1388"/>
        <v/>
      </c>
      <c r="BM186" s="50" t="str">
        <f t="shared" si="1389"/>
        <v/>
      </c>
      <c r="BN186" s="50" t="str">
        <f t="shared" si="1390"/>
        <v/>
      </c>
      <c r="BO186" s="50" t="str">
        <f t="shared" si="1391"/>
        <v/>
      </c>
      <c r="BP186" s="51" t="str">
        <f t="shared" si="1392"/>
        <v/>
      </c>
      <c r="BQ186" s="50">
        <f t="shared" si="1393"/>
        <v>1</v>
      </c>
      <c r="BR186" s="50">
        <f t="shared" si="1394"/>
        <v>1</v>
      </c>
      <c r="BS186" s="50" t="str">
        <f t="shared" si="1395"/>
        <v/>
      </c>
      <c r="BT186" s="50">
        <f t="shared" si="1396"/>
        <v>1</v>
      </c>
      <c r="BU186" s="50" t="str">
        <f t="shared" si="1397"/>
        <v/>
      </c>
      <c r="BV186" s="50" t="str">
        <f t="shared" si="1398"/>
        <v/>
      </c>
      <c r="BW186" s="50">
        <f t="shared" si="1399"/>
        <v>1</v>
      </c>
      <c r="BX186" s="50" t="str">
        <f t="shared" si="1400"/>
        <v/>
      </c>
      <c r="BY186" s="50">
        <f t="shared" si="1401"/>
        <v>4</v>
      </c>
      <c r="BZ186" s="50">
        <f t="shared" si="1402"/>
        <v>1</v>
      </c>
      <c r="CA186" s="50" t="str">
        <f t="shared" si="1403"/>
        <v/>
      </c>
      <c r="CB186" s="50">
        <f t="shared" si="1404"/>
        <v>0</v>
      </c>
      <c r="CC186" s="50" t="str">
        <f t="shared" si="1405"/>
        <v/>
      </c>
      <c r="CD186" s="50" t="str">
        <f t="shared" si="1406"/>
        <v/>
      </c>
      <c r="CE186" s="50">
        <f t="shared" si="1407"/>
        <v>1</v>
      </c>
      <c r="CF186" s="50">
        <f t="shared" si="1408"/>
        <v>1</v>
      </c>
      <c r="CG186" s="50">
        <f t="shared" si="1409"/>
        <v>1</v>
      </c>
      <c r="CH186" s="50" t="str">
        <f t="shared" si="1410"/>
        <v/>
      </c>
      <c r="CI186" s="61" t="str">
        <f t="shared" si="1411"/>
        <v/>
      </c>
      <c r="CJ186" s="50" t="str">
        <f t="shared" si="1412"/>
        <v/>
      </c>
      <c r="CK186" s="50" t="str">
        <f t="shared" si="1413"/>
        <v/>
      </c>
      <c r="CL186" s="50" t="str">
        <f t="shared" si="1414"/>
        <v/>
      </c>
      <c r="CM186" s="50">
        <f t="shared" si="1415"/>
        <v>-1</v>
      </c>
      <c r="CN186" s="50" t="str">
        <f t="shared" si="1416"/>
        <v/>
      </c>
      <c r="CO186" s="50" t="str">
        <f t="shared" si="1417"/>
        <v/>
      </c>
      <c r="CP186" s="50">
        <f t="shared" si="1418"/>
        <v>1</v>
      </c>
      <c r="CQ186" s="50" t="str">
        <f t="shared" si="1419"/>
        <v/>
      </c>
      <c r="CR186" s="50" t="str">
        <f t="shared" si="1420"/>
        <v/>
      </c>
      <c r="CS186" s="50" t="str">
        <f t="shared" si="1421"/>
        <v/>
      </c>
      <c r="CT186" s="50" t="str">
        <f t="shared" si="1422"/>
        <v/>
      </c>
      <c r="CU186" s="50" t="str">
        <f t="shared" si="1423"/>
        <v/>
      </c>
      <c r="CV186" s="50">
        <f t="shared" si="1424"/>
        <v>0</v>
      </c>
      <c r="CW186" s="50" t="str">
        <f t="shared" si="1425"/>
        <v/>
      </c>
      <c r="CX186" s="50" t="str">
        <f t="shared" si="1426"/>
        <v/>
      </c>
      <c r="CY186" s="50" t="str">
        <f t="shared" si="1427"/>
        <v/>
      </c>
      <c r="CZ186" s="50">
        <f t="shared" si="1428"/>
        <v>0</v>
      </c>
      <c r="DA186" s="78">
        <f t="shared" si="1429"/>
        <v>3</v>
      </c>
      <c r="DB186" s="79">
        <f t="shared" si="1430"/>
        <v>12</v>
      </c>
      <c r="DC186" s="80">
        <f t="shared" si="1431"/>
        <v>0</v>
      </c>
      <c r="DD186" s="81"/>
    </row>
    <row r="187" spans="1:108" ht="12.75" customHeight="1">
      <c r="A187" s="14"/>
      <c r="B187" s="83"/>
      <c r="C187" s="83"/>
      <c r="D187" s="83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5"/>
      <c r="Q187" s="85"/>
      <c r="R187" s="85"/>
      <c r="S187" s="85"/>
      <c r="T187" s="85"/>
      <c r="U187" s="85"/>
      <c r="V187" s="85"/>
      <c r="W187" s="85"/>
      <c r="X187" s="192">
        <f t="shared" ref="X187" si="1432">SUM(Y183:Y186)</f>
        <v>333</v>
      </c>
      <c r="Y187" s="193"/>
      <c r="Z187" s="164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198">
        <f t="shared" ref="AS187:AX187" si="1433">SUM(AS183:AS186)</f>
        <v>0</v>
      </c>
      <c r="AT187" s="200">
        <f t="shared" si="1433"/>
        <v>6</v>
      </c>
      <c r="AU187" s="200">
        <f t="shared" si="1433"/>
        <v>32</v>
      </c>
      <c r="AV187" s="200">
        <f t="shared" si="1433"/>
        <v>23</v>
      </c>
      <c r="AW187" s="200">
        <f t="shared" si="1433"/>
        <v>7</v>
      </c>
      <c r="AX187" s="204">
        <f t="shared" si="1433"/>
        <v>4</v>
      </c>
      <c r="AY187" s="50"/>
      <c r="AZ187" s="50"/>
      <c r="BA187" s="50"/>
      <c r="BB187" s="50"/>
      <c r="BC187" s="50"/>
      <c r="BD187" s="50"/>
      <c r="BE187" s="50"/>
      <c r="BF187" s="50"/>
      <c r="BG187" s="50"/>
      <c r="BH187" s="50"/>
      <c r="BI187" s="50"/>
      <c r="BJ187" s="50"/>
      <c r="BK187" s="50"/>
      <c r="BL187" s="50"/>
      <c r="BM187" s="50"/>
      <c r="BN187" s="50"/>
      <c r="BO187" s="50"/>
      <c r="BP187" s="51"/>
      <c r="BQ187" s="50"/>
      <c r="BR187" s="50"/>
      <c r="BS187" s="50"/>
      <c r="BT187" s="50"/>
      <c r="BU187" s="50"/>
      <c r="BV187" s="50"/>
      <c r="BW187" s="50"/>
      <c r="BX187" s="50"/>
      <c r="BY187" s="50"/>
      <c r="BZ187" s="50"/>
      <c r="CA187" s="50"/>
      <c r="CB187" s="50"/>
      <c r="CC187" s="50"/>
      <c r="CD187" s="50"/>
      <c r="CE187" s="50"/>
      <c r="CF187" s="50"/>
      <c r="CG187" s="50"/>
      <c r="CH187" s="50"/>
      <c r="CI187" s="61"/>
      <c r="CJ187" s="50"/>
      <c r="CK187" s="50"/>
      <c r="CL187" s="50"/>
      <c r="CM187" s="50"/>
      <c r="CN187" s="50"/>
      <c r="CO187" s="50"/>
      <c r="CP187" s="50"/>
      <c r="CQ187" s="50"/>
      <c r="CR187" s="50"/>
      <c r="CS187" s="50"/>
      <c r="CT187" s="50"/>
      <c r="CU187" s="50"/>
      <c r="CV187" s="50"/>
      <c r="CW187" s="50"/>
      <c r="CX187" s="50"/>
      <c r="CY187" s="50"/>
      <c r="CZ187" s="50"/>
      <c r="DA187" s="206">
        <f t="shared" ref="DA187:DC187" si="1434">SUM(DA183:DA186)</f>
        <v>5</v>
      </c>
      <c r="DB187" s="186">
        <f t="shared" si="1434"/>
        <v>35</v>
      </c>
      <c r="DC187" s="188">
        <f t="shared" si="1434"/>
        <v>5</v>
      </c>
      <c r="DD187" s="27"/>
    </row>
    <row r="188" spans="1:108" ht="12.75" customHeight="1" thickBot="1">
      <c r="A188" s="14"/>
      <c r="B188" s="83"/>
      <c r="C188" s="83"/>
      <c r="D188" s="83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5"/>
      <c r="Q188" s="85"/>
      <c r="R188" s="85"/>
      <c r="S188" s="85"/>
      <c r="T188" s="85"/>
      <c r="U188" s="85"/>
      <c r="V188" s="85"/>
      <c r="W188" s="85"/>
      <c r="X188" s="194"/>
      <c r="Y188" s="195"/>
      <c r="Z188" s="164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199"/>
      <c r="AT188" s="201"/>
      <c r="AU188" s="201"/>
      <c r="AV188" s="201"/>
      <c r="AW188" s="201"/>
      <c r="AX188" s="205"/>
      <c r="AY188" s="50"/>
      <c r="AZ188" s="50"/>
      <c r="BA188" s="50"/>
      <c r="BB188" s="50"/>
      <c r="BC188" s="50"/>
      <c r="BD188" s="50"/>
      <c r="BE188" s="50"/>
      <c r="BF188" s="50"/>
      <c r="BG188" s="50"/>
      <c r="BH188" s="50"/>
      <c r="BI188" s="50"/>
      <c r="BJ188" s="50"/>
      <c r="BK188" s="50"/>
      <c r="BL188" s="50"/>
      <c r="BM188" s="50"/>
      <c r="BN188" s="50"/>
      <c r="BO188" s="50"/>
      <c r="BP188" s="51"/>
      <c r="BQ188" s="50"/>
      <c r="BR188" s="50"/>
      <c r="BS188" s="50"/>
      <c r="BT188" s="50"/>
      <c r="BU188" s="50"/>
      <c r="BV188" s="50"/>
      <c r="BW188" s="50"/>
      <c r="BX188" s="50"/>
      <c r="BY188" s="50"/>
      <c r="BZ188" s="50"/>
      <c r="CA188" s="50"/>
      <c r="CB188" s="50"/>
      <c r="CC188" s="50"/>
      <c r="CD188" s="50"/>
      <c r="CE188" s="50"/>
      <c r="CF188" s="50"/>
      <c r="CG188" s="50"/>
      <c r="CH188" s="50"/>
      <c r="CI188" s="61"/>
      <c r="CJ188" s="50"/>
      <c r="CK188" s="50"/>
      <c r="CL188" s="50"/>
      <c r="CM188" s="50"/>
      <c r="CN188" s="50"/>
      <c r="CO188" s="50"/>
      <c r="CP188" s="50"/>
      <c r="CQ188" s="50"/>
      <c r="CR188" s="50"/>
      <c r="CS188" s="50"/>
      <c r="CT188" s="50"/>
      <c r="CU188" s="50"/>
      <c r="CV188" s="50"/>
      <c r="CW188" s="50"/>
      <c r="CX188" s="50"/>
      <c r="CY188" s="50"/>
      <c r="CZ188" s="50"/>
      <c r="DA188" s="207"/>
      <c r="DB188" s="187"/>
      <c r="DC188" s="189"/>
      <c r="DD188" s="27"/>
    </row>
    <row r="189" spans="1:108" ht="13.5" customHeight="1" thickBot="1">
      <c r="A189" s="14"/>
      <c r="B189" s="83"/>
      <c r="C189" s="83"/>
      <c r="D189" s="83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5"/>
      <c r="Q189" s="85"/>
      <c r="R189" s="85"/>
      <c r="S189" s="85"/>
      <c r="T189" s="85"/>
      <c r="U189" s="85"/>
      <c r="V189" s="85"/>
      <c r="W189" s="85"/>
      <c r="X189" s="196"/>
      <c r="Y189" s="197"/>
      <c r="Z189" s="164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22"/>
      <c r="AT189" s="23"/>
      <c r="AU189" s="23"/>
      <c r="AV189" s="23"/>
      <c r="AW189" s="23"/>
      <c r="AX189" s="23"/>
      <c r="AY189" s="24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6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  <c r="CC189" s="25"/>
      <c r="CD189" s="25"/>
      <c r="CE189" s="25"/>
      <c r="CF189" s="25"/>
      <c r="CG189" s="25"/>
      <c r="CH189" s="25"/>
      <c r="CI189" s="24"/>
      <c r="CJ189" s="25"/>
      <c r="CK189" s="25"/>
      <c r="CL189" s="25"/>
      <c r="CM189" s="25"/>
      <c r="CN189" s="25"/>
      <c r="CO189" s="25"/>
      <c r="CP189" s="25"/>
      <c r="CQ189" s="25"/>
      <c r="CR189" s="25"/>
      <c r="CS189" s="25"/>
      <c r="CT189" s="25"/>
      <c r="CU189" s="25"/>
      <c r="CV189" s="25"/>
      <c r="CW189" s="25"/>
      <c r="CX189" s="25"/>
      <c r="CY189" s="25"/>
      <c r="CZ189" s="26"/>
      <c r="DA189" s="23"/>
      <c r="DB189" s="23"/>
      <c r="DC189" s="23"/>
      <c r="DD189" s="27"/>
    </row>
    <row r="190" spans="1:108">
      <c r="A190" s="28"/>
      <c r="B190" s="86"/>
      <c r="C190" s="86"/>
      <c r="D190" s="153" t="str">
        <f>C181</f>
        <v>PARDEEVILLE</v>
      </c>
      <c r="E190" s="152">
        <f t="shared" ref="E190:M190" si="1435">SUM(E183:E186)</f>
        <v>19</v>
      </c>
      <c r="F190" s="152">
        <f t="shared" si="1435"/>
        <v>18</v>
      </c>
      <c r="G190" s="152">
        <f t="shared" si="1435"/>
        <v>13</v>
      </c>
      <c r="H190" s="152">
        <f t="shared" si="1435"/>
        <v>20</v>
      </c>
      <c r="I190" s="152">
        <f t="shared" si="1435"/>
        <v>18</v>
      </c>
      <c r="J190" s="152">
        <f t="shared" si="1435"/>
        <v>13</v>
      </c>
      <c r="K190" s="152">
        <f t="shared" si="1435"/>
        <v>19</v>
      </c>
      <c r="L190" s="152">
        <f t="shared" si="1435"/>
        <v>27</v>
      </c>
      <c r="M190" s="152">
        <f t="shared" si="1435"/>
        <v>22</v>
      </c>
      <c r="N190" s="152">
        <f>SUM(N183:N186)</f>
        <v>169</v>
      </c>
      <c r="O190" s="152">
        <f t="shared" ref="O190:Y190" si="1436">SUM(O183:O186)</f>
        <v>20</v>
      </c>
      <c r="P190" s="152">
        <f t="shared" si="1436"/>
        <v>12</v>
      </c>
      <c r="Q190" s="152">
        <f t="shared" si="1436"/>
        <v>22</v>
      </c>
      <c r="R190" s="152">
        <f t="shared" si="1436"/>
        <v>15</v>
      </c>
      <c r="S190" s="152">
        <f t="shared" si="1436"/>
        <v>20</v>
      </c>
      <c r="T190" s="152">
        <f t="shared" si="1436"/>
        <v>19</v>
      </c>
      <c r="U190" s="152">
        <f t="shared" si="1436"/>
        <v>19</v>
      </c>
      <c r="V190" s="152">
        <f t="shared" si="1436"/>
        <v>17</v>
      </c>
      <c r="W190" s="152">
        <f t="shared" si="1436"/>
        <v>20</v>
      </c>
      <c r="X190" s="152">
        <f t="shared" si="1436"/>
        <v>164</v>
      </c>
      <c r="Y190" s="152">
        <f t="shared" si="1436"/>
        <v>333</v>
      </c>
      <c r="Z190" s="16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22"/>
      <c r="AT190" s="23"/>
      <c r="AU190" s="23"/>
      <c r="AV190" s="23"/>
      <c r="AW190" s="23"/>
      <c r="AX190" s="23"/>
      <c r="AY190" s="24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6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25"/>
      <c r="CE190" s="25"/>
      <c r="CF190" s="25"/>
      <c r="CG190" s="25"/>
      <c r="CH190" s="25"/>
      <c r="CI190" s="24"/>
      <c r="CJ190" s="25"/>
      <c r="CK190" s="25"/>
      <c r="CL190" s="25"/>
      <c r="CM190" s="25"/>
      <c r="CN190" s="25"/>
      <c r="CO190" s="25"/>
      <c r="CP190" s="25"/>
      <c r="CQ190" s="25"/>
      <c r="CR190" s="25"/>
      <c r="CS190" s="25"/>
      <c r="CT190" s="25"/>
      <c r="CU190" s="25"/>
      <c r="CV190" s="25"/>
      <c r="CW190" s="25"/>
      <c r="CX190" s="25"/>
      <c r="CY190" s="25"/>
      <c r="CZ190" s="26"/>
      <c r="DA190" s="23"/>
      <c r="DB190" s="23"/>
      <c r="DC190" s="23"/>
      <c r="DD190" s="27"/>
    </row>
    <row r="191" spans="1:108">
      <c r="A191" s="14"/>
      <c r="B191" s="35"/>
      <c r="C191" s="36"/>
      <c r="D191" s="37" t="s">
        <v>7</v>
      </c>
      <c r="E191" s="42">
        <f t="shared" ref="E191:T191" si="1437">E$4</f>
        <v>4</v>
      </c>
      <c r="F191" s="42">
        <f t="shared" si="1437"/>
        <v>4</v>
      </c>
      <c r="G191" s="42">
        <f t="shared" si="1437"/>
        <v>3</v>
      </c>
      <c r="H191" s="42">
        <f t="shared" si="1437"/>
        <v>4</v>
      </c>
      <c r="I191" s="42">
        <f t="shared" si="1437"/>
        <v>5</v>
      </c>
      <c r="J191" s="42">
        <f t="shared" si="1437"/>
        <v>3</v>
      </c>
      <c r="K191" s="42">
        <f t="shared" si="1437"/>
        <v>4</v>
      </c>
      <c r="L191" s="42">
        <f t="shared" si="1437"/>
        <v>5</v>
      </c>
      <c r="M191" s="42">
        <f t="shared" si="1437"/>
        <v>4</v>
      </c>
      <c r="N191" s="42">
        <f t="shared" si="1437"/>
        <v>36</v>
      </c>
      <c r="O191" s="42">
        <f t="shared" si="1437"/>
        <v>4</v>
      </c>
      <c r="P191" s="42">
        <f t="shared" si="1437"/>
        <v>3</v>
      </c>
      <c r="Q191" s="42">
        <f t="shared" si="1437"/>
        <v>4</v>
      </c>
      <c r="R191" s="42">
        <f t="shared" si="1437"/>
        <v>3</v>
      </c>
      <c r="S191" s="42">
        <f t="shared" si="1437"/>
        <v>5</v>
      </c>
      <c r="T191" s="42">
        <f t="shared" si="1437"/>
        <v>4</v>
      </c>
      <c r="U191" s="42">
        <f t="shared" ref="U191:Y191" si="1438">U$4</f>
        <v>4</v>
      </c>
      <c r="V191" s="42">
        <f t="shared" si="1438"/>
        <v>4</v>
      </c>
      <c r="W191" s="42">
        <f t="shared" si="1438"/>
        <v>5</v>
      </c>
      <c r="X191" s="42">
        <f t="shared" si="1438"/>
        <v>36</v>
      </c>
      <c r="Y191" s="42">
        <f t="shared" si="1438"/>
        <v>72</v>
      </c>
      <c r="Z191" s="164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22"/>
      <c r="AT191" s="23"/>
      <c r="AU191" s="23"/>
      <c r="AV191" s="23"/>
      <c r="AW191" s="23"/>
      <c r="AX191" s="23"/>
      <c r="AY191" s="24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6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  <c r="CF191" s="25"/>
      <c r="CG191" s="25"/>
      <c r="CH191" s="25"/>
      <c r="CI191" s="24"/>
      <c r="CJ191" s="25"/>
      <c r="CK191" s="25"/>
      <c r="CL191" s="25"/>
      <c r="CM191" s="25"/>
      <c r="CN191" s="25"/>
      <c r="CO191" s="25"/>
      <c r="CP191" s="25"/>
      <c r="CQ191" s="25"/>
      <c r="CR191" s="25"/>
      <c r="CS191" s="25"/>
      <c r="CT191" s="25"/>
      <c r="CU191" s="25"/>
      <c r="CV191" s="25"/>
      <c r="CW191" s="25"/>
      <c r="CX191" s="25"/>
      <c r="CY191" s="25"/>
      <c r="CZ191" s="26"/>
      <c r="DA191" s="23"/>
      <c r="DB191" s="23"/>
      <c r="DC191" s="23"/>
      <c r="DD191" s="27"/>
    </row>
    <row r="192" spans="1:108" ht="19.5" thickBot="1">
      <c r="A192" s="14"/>
      <c r="B192" s="39" t="s">
        <v>8</v>
      </c>
      <c r="C192" s="40" t="s">
        <v>48</v>
      </c>
      <c r="D192" s="41" t="s">
        <v>9</v>
      </c>
      <c r="E192" s="42">
        <f t="shared" ref="E192:T192" si="1439">E$5</f>
        <v>365</v>
      </c>
      <c r="F192" s="42">
        <f t="shared" si="1439"/>
        <v>358</v>
      </c>
      <c r="G192" s="42">
        <f t="shared" si="1439"/>
        <v>138</v>
      </c>
      <c r="H192" s="42">
        <f t="shared" si="1439"/>
        <v>440</v>
      </c>
      <c r="I192" s="42">
        <f t="shared" si="1439"/>
        <v>517</v>
      </c>
      <c r="J192" s="42">
        <f t="shared" si="1439"/>
        <v>149</v>
      </c>
      <c r="K192" s="42">
        <f t="shared" si="1439"/>
        <v>360</v>
      </c>
      <c r="L192" s="42">
        <f t="shared" si="1439"/>
        <v>542</v>
      </c>
      <c r="M192" s="42">
        <f t="shared" si="1439"/>
        <v>385</v>
      </c>
      <c r="N192" s="42">
        <f t="shared" si="1439"/>
        <v>3254</v>
      </c>
      <c r="O192" s="42">
        <f t="shared" si="1439"/>
        <v>385</v>
      </c>
      <c r="P192" s="42">
        <f t="shared" si="1439"/>
        <v>177</v>
      </c>
      <c r="Q192" s="42">
        <f t="shared" si="1439"/>
        <v>380</v>
      </c>
      <c r="R192" s="42">
        <f t="shared" si="1439"/>
        <v>152</v>
      </c>
      <c r="S192" s="42">
        <f t="shared" si="1439"/>
        <v>520</v>
      </c>
      <c r="T192" s="42">
        <f t="shared" si="1439"/>
        <v>459</v>
      </c>
      <c r="U192" s="42">
        <f t="shared" ref="U192:Y192" si="1440">U$5</f>
        <v>436</v>
      </c>
      <c r="V192" s="42">
        <f t="shared" si="1440"/>
        <v>362</v>
      </c>
      <c r="W192" s="42">
        <f t="shared" si="1440"/>
        <v>540</v>
      </c>
      <c r="X192" s="42">
        <f t="shared" si="1440"/>
        <v>3411</v>
      </c>
      <c r="Y192" s="42">
        <f t="shared" si="1440"/>
        <v>6665</v>
      </c>
      <c r="Z192" s="165" t="str">
        <f t="shared" ref="Z192" si="1441">X198</f>
        <v>incomplete</v>
      </c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22"/>
      <c r="AT192" s="23"/>
      <c r="AU192" s="23"/>
      <c r="AV192" s="23"/>
      <c r="AW192" s="23"/>
      <c r="AX192" s="23"/>
      <c r="AY192" s="24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6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  <c r="CF192" s="25"/>
      <c r="CG192" s="25"/>
      <c r="CH192" s="25"/>
      <c r="CI192" s="24"/>
      <c r="CJ192" s="25"/>
      <c r="CK192" s="25"/>
      <c r="CL192" s="25"/>
      <c r="CM192" s="25"/>
      <c r="CN192" s="25"/>
      <c r="CO192" s="25"/>
      <c r="CP192" s="25"/>
      <c r="CQ192" s="25"/>
      <c r="CR192" s="25"/>
      <c r="CS192" s="25"/>
      <c r="CT192" s="25"/>
      <c r="CU192" s="25"/>
      <c r="CV192" s="25"/>
      <c r="CW192" s="25"/>
      <c r="CX192" s="25"/>
      <c r="CY192" s="25"/>
      <c r="CZ192" s="26"/>
      <c r="DA192" s="23"/>
      <c r="DB192" s="23"/>
      <c r="DC192" s="23"/>
      <c r="DD192" s="27"/>
    </row>
    <row r="193" spans="1:108" ht="24.95" customHeight="1" thickBot="1">
      <c r="A193" s="14"/>
      <c r="B193" s="43" t="s">
        <v>14</v>
      </c>
      <c r="C193" s="202" t="s">
        <v>15</v>
      </c>
      <c r="D193" s="203"/>
      <c r="E193" s="43">
        <v>1</v>
      </c>
      <c r="F193" s="43">
        <v>2</v>
      </c>
      <c r="G193" s="43">
        <v>3</v>
      </c>
      <c r="H193" s="43">
        <v>4</v>
      </c>
      <c r="I193" s="43">
        <v>5</v>
      </c>
      <c r="J193" s="43">
        <v>6</v>
      </c>
      <c r="K193" s="43">
        <v>7</v>
      </c>
      <c r="L193" s="43">
        <v>8</v>
      </c>
      <c r="M193" s="43">
        <v>9</v>
      </c>
      <c r="N193" s="44" t="s">
        <v>16</v>
      </c>
      <c r="O193" s="43">
        <v>10</v>
      </c>
      <c r="P193" s="43">
        <v>11</v>
      </c>
      <c r="Q193" s="43">
        <v>12</v>
      </c>
      <c r="R193" s="43">
        <v>13</v>
      </c>
      <c r="S193" s="43">
        <v>14</v>
      </c>
      <c r="T193" s="43">
        <v>15</v>
      </c>
      <c r="U193" s="43">
        <v>16</v>
      </c>
      <c r="V193" s="43">
        <v>17</v>
      </c>
      <c r="W193" s="43">
        <v>18</v>
      </c>
      <c r="X193" s="44" t="s">
        <v>17</v>
      </c>
      <c r="Y193" s="44" t="s">
        <v>18</v>
      </c>
      <c r="Z193" s="164"/>
      <c r="AA193" s="45" t="s">
        <v>4</v>
      </c>
      <c r="AB193" s="45" t="s">
        <v>4</v>
      </c>
      <c r="AC193" s="45" t="s">
        <v>4</v>
      </c>
      <c r="AD193" s="46" t="s">
        <v>4</v>
      </c>
      <c r="AE193" s="46" t="s">
        <v>4</v>
      </c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47" t="s">
        <v>19</v>
      </c>
      <c r="AT193" s="48" t="s">
        <v>20</v>
      </c>
      <c r="AU193" s="48" t="s">
        <v>7</v>
      </c>
      <c r="AV193" s="48" t="s">
        <v>21</v>
      </c>
      <c r="AW193" s="48" t="s">
        <v>22</v>
      </c>
      <c r="AX193" s="49" t="s">
        <v>23</v>
      </c>
      <c r="AY193" s="46" t="s">
        <v>4</v>
      </c>
      <c r="AZ193" s="46" t="s">
        <v>4</v>
      </c>
      <c r="BA193" s="46" t="s">
        <v>4</v>
      </c>
      <c r="BB193" s="46" t="s">
        <v>4</v>
      </c>
      <c r="BC193" s="46" t="s">
        <v>4</v>
      </c>
      <c r="BD193" s="50"/>
      <c r="BE193" s="50"/>
      <c r="BF193" s="50"/>
      <c r="BG193" s="50"/>
      <c r="BH193" s="50"/>
      <c r="BI193" s="50"/>
      <c r="BJ193" s="50"/>
      <c r="BK193" s="50"/>
      <c r="BL193" s="50"/>
      <c r="BM193" s="50"/>
      <c r="BN193" s="50"/>
      <c r="BO193" s="50"/>
      <c r="BP193" s="51"/>
      <c r="BQ193" s="46" t="s">
        <v>4</v>
      </c>
      <c r="BR193" s="46" t="s">
        <v>4</v>
      </c>
      <c r="BS193" s="46" t="s">
        <v>4</v>
      </c>
      <c r="BT193" s="46" t="s">
        <v>4</v>
      </c>
      <c r="BU193" s="46" t="s">
        <v>4</v>
      </c>
      <c r="BV193" s="50"/>
      <c r="BW193" s="50"/>
      <c r="BX193" s="50"/>
      <c r="BY193" s="50"/>
      <c r="BZ193" s="50"/>
      <c r="CA193" s="50"/>
      <c r="CB193" s="50"/>
      <c r="CC193" s="50"/>
      <c r="CD193" s="50"/>
      <c r="CE193" s="50"/>
      <c r="CF193" s="50"/>
      <c r="CG193" s="50"/>
      <c r="CH193" s="50"/>
      <c r="CI193" s="52" t="s">
        <v>4</v>
      </c>
      <c r="CJ193" s="46" t="s">
        <v>4</v>
      </c>
      <c r="CK193" s="46" t="s">
        <v>4</v>
      </c>
      <c r="CL193" s="46" t="s">
        <v>4</v>
      </c>
      <c r="CM193" s="46" t="s">
        <v>4</v>
      </c>
      <c r="CN193" s="50"/>
      <c r="CO193" s="50"/>
      <c r="CP193" s="50"/>
      <c r="CQ193" s="50"/>
      <c r="CR193" s="50"/>
      <c r="CS193" s="50"/>
      <c r="CT193" s="50"/>
      <c r="CU193" s="50"/>
      <c r="CV193" s="50"/>
      <c r="CW193" s="50"/>
      <c r="CX193" s="50"/>
      <c r="CY193" s="50"/>
      <c r="CZ193" s="50"/>
      <c r="DA193" s="47" t="s">
        <v>24</v>
      </c>
      <c r="DB193" s="48" t="s">
        <v>25</v>
      </c>
      <c r="DC193" s="49" t="s">
        <v>26</v>
      </c>
      <c r="DD193" s="27"/>
    </row>
    <row r="194" spans="1:108" ht="24.95" customHeight="1">
      <c r="A194" s="14"/>
      <c r="B194" s="53">
        <v>1</v>
      </c>
      <c r="C194" s="190" t="s">
        <v>49</v>
      </c>
      <c r="D194" s="191"/>
      <c r="E194" s="56">
        <v>9</v>
      </c>
      <c r="F194" s="56">
        <v>9</v>
      </c>
      <c r="G194" s="56">
        <v>9</v>
      </c>
      <c r="H194" s="56">
        <v>9</v>
      </c>
      <c r="I194" s="56">
        <v>9</v>
      </c>
      <c r="J194" s="56">
        <v>9</v>
      </c>
      <c r="K194" s="56">
        <v>9</v>
      </c>
      <c r="L194" s="56">
        <v>9</v>
      </c>
      <c r="M194" s="56">
        <v>9</v>
      </c>
      <c r="N194" s="57">
        <f t="shared" ref="N194:N197" si="1442">SUM(E194:M194)</f>
        <v>81</v>
      </c>
      <c r="O194" s="56">
        <v>9</v>
      </c>
      <c r="P194" s="56">
        <v>9</v>
      </c>
      <c r="Q194" s="56">
        <v>9</v>
      </c>
      <c r="R194" s="56">
        <v>9</v>
      </c>
      <c r="S194" s="56">
        <v>9</v>
      </c>
      <c r="T194" s="56">
        <v>9</v>
      </c>
      <c r="U194" s="56">
        <v>9</v>
      </c>
      <c r="V194" s="56">
        <v>9</v>
      </c>
      <c r="W194" s="56">
        <v>9</v>
      </c>
      <c r="X194" s="57">
        <f t="shared" ref="X194:X197" si="1443">SUM(O194:W194)</f>
        <v>81</v>
      </c>
      <c r="Y194" s="57" t="s">
        <v>166</v>
      </c>
      <c r="Z194" s="164"/>
      <c r="AA194" s="7">
        <f t="shared" ref="AA194:AA197" si="1444">IF(E194="","",E194-E$4)</f>
        <v>5</v>
      </c>
      <c r="AB194" s="7">
        <f t="shared" ref="AB194:AB197" si="1445">IF(F194="","",F194-F$4)</f>
        <v>5</v>
      </c>
      <c r="AC194" s="7">
        <f t="shared" ref="AC194:AC197" si="1446">IF(G194="","",G194-G$4)</f>
        <v>6</v>
      </c>
      <c r="AD194" s="7">
        <f t="shared" ref="AD194:AD197" si="1447">IF(H194="","",H194-H$4)</f>
        <v>5</v>
      </c>
      <c r="AE194" s="7">
        <f t="shared" ref="AE194:AE197" si="1448">IF(I194="","",I194-I$4)</f>
        <v>4</v>
      </c>
      <c r="AF194" s="7">
        <f t="shared" ref="AF194:AF197" si="1449">IF(J194="","",J194-J$4)</f>
        <v>6</v>
      </c>
      <c r="AG194" s="7">
        <f t="shared" ref="AG194:AG197" si="1450">IF(K194="","",K194-K$4)</f>
        <v>5</v>
      </c>
      <c r="AH194" s="7">
        <f t="shared" ref="AH194:AH197" si="1451">IF(L194="","",L194-L$4)</f>
        <v>4</v>
      </c>
      <c r="AI194" s="7">
        <f t="shared" ref="AI194:AI197" si="1452">IF(M194="","",M194-M$4)</f>
        <v>5</v>
      </c>
      <c r="AJ194" s="7">
        <f t="shared" ref="AJ194:AJ197" si="1453">IF(O194="","",O194-O$4)</f>
        <v>5</v>
      </c>
      <c r="AK194" s="7">
        <f t="shared" ref="AK194:AK197" si="1454">IF(P194="","",P194-P$4)</f>
        <v>6</v>
      </c>
      <c r="AL194" s="7">
        <f t="shared" ref="AL194:AL197" si="1455">IF(Q194="","",Q194-Q$4)</f>
        <v>5</v>
      </c>
      <c r="AM194" s="7">
        <f t="shared" ref="AM194:AM197" si="1456">IF(R194="","",R194-R$4)</f>
        <v>6</v>
      </c>
      <c r="AN194" s="7">
        <f t="shared" ref="AN194:AN197" si="1457">IF(S194="","",S194-S$4)</f>
        <v>4</v>
      </c>
      <c r="AO194" s="7">
        <f t="shared" ref="AO194:AO197" si="1458">IF(T194="","",T194-T$4)</f>
        <v>5</v>
      </c>
      <c r="AP194" s="7">
        <f t="shared" ref="AP194:AP197" si="1459">IF(U194="","",U194-U$4)</f>
        <v>5</v>
      </c>
      <c r="AQ194" s="7">
        <f t="shared" ref="AQ194:AQ197" si="1460">IF(V194="","",V194-V$4)</f>
        <v>5</v>
      </c>
      <c r="AR194" s="7">
        <f t="shared" ref="AR194:AR197" si="1461">IF(W194="","",W194-W$4)</f>
        <v>4</v>
      </c>
      <c r="AS194" s="58">
        <f t="shared" ref="AS194:AS197" si="1462">COUNTIF($AA194:$AR194,"=-2")</f>
        <v>0</v>
      </c>
      <c r="AT194" s="59">
        <f t="shared" ref="AT194:AT197" si="1463">COUNTIF($AA194:$AR194,"=-1")</f>
        <v>0</v>
      </c>
      <c r="AU194" s="59">
        <f t="shared" ref="AU194:AU197" si="1464">COUNTIF($AA194:$AR194,"=0")</f>
        <v>0</v>
      </c>
      <c r="AV194" s="59">
        <f t="shared" ref="AV194:AV197" si="1465">COUNTIF($AA194:$AR194,"=1")</f>
        <v>0</v>
      </c>
      <c r="AW194" s="59">
        <f t="shared" ref="AW194:AW197" si="1466">COUNTIF($AA194:$AR194,"=2")</f>
        <v>0</v>
      </c>
      <c r="AX194" s="60">
        <f t="shared" ref="AX194:AX197" si="1467">COUNTIF($AA194:$AR194,"&gt;2")</f>
        <v>18</v>
      </c>
      <c r="AY194" s="50" t="str">
        <f t="shared" ref="AY194:AY197" si="1468">IF(AA$4=3,AA194,"")</f>
        <v/>
      </c>
      <c r="AZ194" s="50" t="str">
        <f t="shared" ref="AZ194:AZ197" si="1469">IF(AB$4=3,AB194,"")</f>
        <v/>
      </c>
      <c r="BA194" s="50">
        <f t="shared" ref="BA194:BA197" si="1470">IF(AC$4=3,AC194,"")</f>
        <v>6</v>
      </c>
      <c r="BB194" s="50" t="str">
        <f t="shared" ref="BB194:BB197" si="1471">IF(AD$4=3,AD194,"")</f>
        <v/>
      </c>
      <c r="BC194" s="50" t="str">
        <f t="shared" ref="BC194:BC197" si="1472">IF(AE$4=3,AE194,"")</f>
        <v/>
      </c>
      <c r="BD194" s="50">
        <f t="shared" ref="BD194:BD197" si="1473">IF(AF$4=3,AF194,"")</f>
        <v>6</v>
      </c>
      <c r="BE194" s="50" t="str">
        <f t="shared" ref="BE194:BE197" si="1474">IF(AG$4=3,AG194,"")</f>
        <v/>
      </c>
      <c r="BF194" s="50" t="str">
        <f t="shared" ref="BF194:BF197" si="1475">IF(AH$4=3,AH194,"")</f>
        <v/>
      </c>
      <c r="BG194" s="50" t="str">
        <f t="shared" ref="BG194:BG197" si="1476">IF(AI$4=3,AI194,"")</f>
        <v/>
      </c>
      <c r="BH194" s="50" t="str">
        <f t="shared" ref="BH194:BH197" si="1477">IF(AJ$4=3,AJ194,"")</f>
        <v/>
      </c>
      <c r="BI194" s="50">
        <f t="shared" ref="BI194:BI197" si="1478">IF(AK$4=3,AK194,"")</f>
        <v>6</v>
      </c>
      <c r="BJ194" s="50" t="str">
        <f t="shared" ref="BJ194:BJ197" si="1479">IF(AL$4=3,AL194,"")</f>
        <v/>
      </c>
      <c r="BK194" s="50">
        <f t="shared" ref="BK194:BK197" si="1480">IF(AM$4=3,AM194,"")</f>
        <v>6</v>
      </c>
      <c r="BL194" s="50" t="str">
        <f t="shared" ref="BL194:BL197" si="1481">IF(AN$4=3,AN194,"")</f>
        <v/>
      </c>
      <c r="BM194" s="50" t="str">
        <f t="shared" ref="BM194:BM197" si="1482">IF(AO$4=3,AO194,"")</f>
        <v/>
      </c>
      <c r="BN194" s="50" t="str">
        <f t="shared" ref="BN194:BN197" si="1483">IF(AP$4=3,AP194,"")</f>
        <v/>
      </c>
      <c r="BO194" s="50" t="str">
        <f t="shared" ref="BO194:BO197" si="1484">IF(AQ$4=3,AQ194,"")</f>
        <v/>
      </c>
      <c r="BP194" s="51" t="str">
        <f t="shared" ref="BP194:BP197" si="1485">IF(AR$4=3,AR194,"")</f>
        <v/>
      </c>
      <c r="BQ194" s="50">
        <f t="shared" ref="BQ194:BQ197" si="1486">IF(AA$4=4,AA194,"")</f>
        <v>5</v>
      </c>
      <c r="BR194" s="50">
        <f t="shared" ref="BR194:BR197" si="1487">IF(AB$4=4,AB194,"")</f>
        <v>5</v>
      </c>
      <c r="BS194" s="50" t="str">
        <f t="shared" ref="BS194:BS197" si="1488">IF(AC$4=4,AC194,"")</f>
        <v/>
      </c>
      <c r="BT194" s="50">
        <f t="shared" ref="BT194:BT197" si="1489">IF(AD$4=4,AD194,"")</f>
        <v>5</v>
      </c>
      <c r="BU194" s="50" t="str">
        <f t="shared" ref="BU194:BU197" si="1490">IF(AE$4=4,AE194,"")</f>
        <v/>
      </c>
      <c r="BV194" s="50" t="str">
        <f t="shared" ref="BV194:BV197" si="1491">IF(AF$4=4,AF194,"")</f>
        <v/>
      </c>
      <c r="BW194" s="50">
        <f t="shared" ref="BW194:BW197" si="1492">IF(AG$4=4,AG194,"")</f>
        <v>5</v>
      </c>
      <c r="BX194" s="50" t="str">
        <f t="shared" ref="BX194:BX197" si="1493">IF(AH$4=4,AH194,"")</f>
        <v/>
      </c>
      <c r="BY194" s="50">
        <f t="shared" ref="BY194:BY197" si="1494">IF(AI$4=4,AI194,"")</f>
        <v>5</v>
      </c>
      <c r="BZ194" s="50">
        <f t="shared" ref="BZ194:BZ197" si="1495">IF(AJ$4=4,AJ194,"")</f>
        <v>5</v>
      </c>
      <c r="CA194" s="50" t="str">
        <f t="shared" ref="CA194:CA197" si="1496">IF(AK$4=4,AK194,"")</f>
        <v/>
      </c>
      <c r="CB194" s="50">
        <f t="shared" ref="CB194:CB197" si="1497">IF(AL$4=4,AL194,"")</f>
        <v>5</v>
      </c>
      <c r="CC194" s="50" t="str">
        <f t="shared" ref="CC194:CC197" si="1498">IF(AM$4=4,AM194,"")</f>
        <v/>
      </c>
      <c r="CD194" s="50" t="str">
        <f t="shared" ref="CD194:CD197" si="1499">IF(AN$4=4,AN194,"")</f>
        <v/>
      </c>
      <c r="CE194" s="50">
        <f t="shared" ref="CE194:CE197" si="1500">IF(AO$4=4,AO194,"")</f>
        <v>5</v>
      </c>
      <c r="CF194" s="50">
        <f t="shared" ref="CF194:CF197" si="1501">IF(AP$4=4,AP194,"")</f>
        <v>5</v>
      </c>
      <c r="CG194" s="50">
        <f t="shared" ref="CG194:CG197" si="1502">IF(AQ$4=4,AQ194,"")</f>
        <v>5</v>
      </c>
      <c r="CH194" s="50" t="str">
        <f t="shared" ref="CH194:CH197" si="1503">IF(AR$4=4,AR194,"")</f>
        <v/>
      </c>
      <c r="CI194" s="61" t="str">
        <f t="shared" ref="CI194:CI197" si="1504">IF(AA$4=5,AA194,"")</f>
        <v/>
      </c>
      <c r="CJ194" s="50" t="str">
        <f t="shared" ref="CJ194:CJ197" si="1505">IF(AB$4=5,AB194,"")</f>
        <v/>
      </c>
      <c r="CK194" s="50" t="str">
        <f t="shared" ref="CK194:CK197" si="1506">IF(AC$4=5,AC194,"")</f>
        <v/>
      </c>
      <c r="CL194" s="50" t="str">
        <f t="shared" ref="CL194:CL197" si="1507">IF(AD$4=5,AD194,"")</f>
        <v/>
      </c>
      <c r="CM194" s="50">
        <f t="shared" ref="CM194:CM197" si="1508">IF(AE$4=5,AE194,"")</f>
        <v>4</v>
      </c>
      <c r="CN194" s="50" t="str">
        <f t="shared" ref="CN194:CN197" si="1509">IF(AF$4=5,AF194,"")</f>
        <v/>
      </c>
      <c r="CO194" s="50" t="str">
        <f t="shared" ref="CO194:CO197" si="1510">IF(AG$4=5,AG194,"")</f>
        <v/>
      </c>
      <c r="CP194" s="50">
        <f t="shared" ref="CP194:CP197" si="1511">IF(AH$4=5,AH194,"")</f>
        <v>4</v>
      </c>
      <c r="CQ194" s="50" t="str">
        <f t="shared" ref="CQ194:CQ197" si="1512">IF(AI$4=5,AI194,"")</f>
        <v/>
      </c>
      <c r="CR194" s="50" t="str">
        <f t="shared" ref="CR194:CR197" si="1513">IF(AJ$4=5,AJ194,"")</f>
        <v/>
      </c>
      <c r="CS194" s="50" t="str">
        <f t="shared" ref="CS194:CS197" si="1514">IF(AK$4=5,AK194,"")</f>
        <v/>
      </c>
      <c r="CT194" s="50" t="str">
        <f t="shared" ref="CT194:CT197" si="1515">IF(AL$4=5,AL194,"")</f>
        <v/>
      </c>
      <c r="CU194" s="50" t="str">
        <f t="shared" ref="CU194:CU197" si="1516">IF(AM$4=5,AM194,"")</f>
        <v/>
      </c>
      <c r="CV194" s="50">
        <f t="shared" ref="CV194:CV197" si="1517">IF(AN$4=5,AN194,"")</f>
        <v>4</v>
      </c>
      <c r="CW194" s="50" t="str">
        <f t="shared" ref="CW194:CW197" si="1518">IF(AO$4=5,AO194,"")</f>
        <v/>
      </c>
      <c r="CX194" s="50" t="str">
        <f t="shared" ref="CX194:CX197" si="1519">IF(AP$4=5,AP194,"")</f>
        <v/>
      </c>
      <c r="CY194" s="50" t="str">
        <f t="shared" ref="CY194:CY197" si="1520">IF(AQ$4=5,AQ194,"")</f>
        <v/>
      </c>
      <c r="CZ194" s="50">
        <f t="shared" ref="CZ194:CZ197" si="1521">IF(AR$4=5,AR194,"")</f>
        <v>4</v>
      </c>
      <c r="DA194" s="62">
        <f t="shared" ref="DA194:DA197" si="1522">SUM(AY194:BP194)</f>
        <v>24</v>
      </c>
      <c r="DB194" s="63">
        <f t="shared" ref="DB194:DB197" si="1523">SUM(BQ194:CH194)</f>
        <v>50</v>
      </c>
      <c r="DC194" s="64">
        <f t="shared" ref="DC194:DC197" si="1524">SUM(CI194:CZ194)</f>
        <v>16</v>
      </c>
      <c r="DD194" s="27"/>
    </row>
    <row r="195" spans="1:108" ht="24.95" customHeight="1">
      <c r="A195" s="14"/>
      <c r="B195" s="53">
        <v>2</v>
      </c>
      <c r="C195" s="190" t="s">
        <v>49</v>
      </c>
      <c r="D195" s="191"/>
      <c r="E195" s="56">
        <v>9</v>
      </c>
      <c r="F195" s="56">
        <v>9</v>
      </c>
      <c r="G195" s="56">
        <v>9</v>
      </c>
      <c r="H195" s="56">
        <v>9</v>
      </c>
      <c r="I195" s="56">
        <v>9</v>
      </c>
      <c r="J195" s="56">
        <v>9</v>
      </c>
      <c r="K195" s="56">
        <v>9</v>
      </c>
      <c r="L195" s="56">
        <v>9</v>
      </c>
      <c r="M195" s="56">
        <v>9</v>
      </c>
      <c r="N195" s="57">
        <f t="shared" si="1442"/>
        <v>81</v>
      </c>
      <c r="O195" s="56">
        <v>9</v>
      </c>
      <c r="P195" s="56">
        <v>9</v>
      </c>
      <c r="Q195" s="56">
        <v>9</v>
      </c>
      <c r="R195" s="56">
        <v>9</v>
      </c>
      <c r="S195" s="56">
        <v>9</v>
      </c>
      <c r="T195" s="56">
        <v>9</v>
      </c>
      <c r="U195" s="56">
        <v>9</v>
      </c>
      <c r="V195" s="56">
        <v>9</v>
      </c>
      <c r="W195" s="56">
        <v>9</v>
      </c>
      <c r="X195" s="57">
        <f t="shared" si="1443"/>
        <v>81</v>
      </c>
      <c r="Y195" s="57" t="s">
        <v>166</v>
      </c>
      <c r="Z195" s="164"/>
      <c r="AA195" s="7">
        <f t="shared" si="1444"/>
        <v>5</v>
      </c>
      <c r="AB195" s="7">
        <f t="shared" si="1445"/>
        <v>5</v>
      </c>
      <c r="AC195" s="7">
        <f t="shared" si="1446"/>
        <v>6</v>
      </c>
      <c r="AD195" s="7">
        <f t="shared" si="1447"/>
        <v>5</v>
      </c>
      <c r="AE195" s="7">
        <f t="shared" si="1448"/>
        <v>4</v>
      </c>
      <c r="AF195" s="7">
        <f t="shared" si="1449"/>
        <v>6</v>
      </c>
      <c r="AG195" s="7">
        <f t="shared" si="1450"/>
        <v>5</v>
      </c>
      <c r="AH195" s="7">
        <f t="shared" si="1451"/>
        <v>4</v>
      </c>
      <c r="AI195" s="7">
        <f t="shared" si="1452"/>
        <v>5</v>
      </c>
      <c r="AJ195" s="7">
        <f t="shared" si="1453"/>
        <v>5</v>
      </c>
      <c r="AK195" s="7">
        <f t="shared" si="1454"/>
        <v>6</v>
      </c>
      <c r="AL195" s="7">
        <f t="shared" si="1455"/>
        <v>5</v>
      </c>
      <c r="AM195" s="7">
        <f t="shared" si="1456"/>
        <v>6</v>
      </c>
      <c r="AN195" s="7">
        <f t="shared" si="1457"/>
        <v>4</v>
      </c>
      <c r="AO195" s="7">
        <f t="shared" si="1458"/>
        <v>5</v>
      </c>
      <c r="AP195" s="7">
        <f t="shared" si="1459"/>
        <v>5</v>
      </c>
      <c r="AQ195" s="7">
        <f t="shared" si="1460"/>
        <v>5</v>
      </c>
      <c r="AR195" s="7">
        <f t="shared" si="1461"/>
        <v>4</v>
      </c>
      <c r="AS195" s="65">
        <f t="shared" si="1462"/>
        <v>0</v>
      </c>
      <c r="AT195" s="66">
        <f t="shared" si="1463"/>
        <v>0</v>
      </c>
      <c r="AU195" s="66">
        <f t="shared" si="1464"/>
        <v>0</v>
      </c>
      <c r="AV195" s="66">
        <f t="shared" si="1465"/>
        <v>0</v>
      </c>
      <c r="AW195" s="66">
        <f t="shared" si="1466"/>
        <v>0</v>
      </c>
      <c r="AX195" s="67">
        <f t="shared" si="1467"/>
        <v>18</v>
      </c>
      <c r="AY195" s="50" t="str">
        <f t="shared" si="1468"/>
        <v/>
      </c>
      <c r="AZ195" s="50" t="str">
        <f t="shared" si="1469"/>
        <v/>
      </c>
      <c r="BA195" s="50">
        <f t="shared" si="1470"/>
        <v>6</v>
      </c>
      <c r="BB195" s="50" t="str">
        <f t="shared" si="1471"/>
        <v/>
      </c>
      <c r="BC195" s="50" t="str">
        <f t="shared" si="1472"/>
        <v/>
      </c>
      <c r="BD195" s="50">
        <f t="shared" si="1473"/>
        <v>6</v>
      </c>
      <c r="BE195" s="50" t="str">
        <f t="shared" si="1474"/>
        <v/>
      </c>
      <c r="BF195" s="50" t="str">
        <f t="shared" si="1475"/>
        <v/>
      </c>
      <c r="BG195" s="50" t="str">
        <f t="shared" si="1476"/>
        <v/>
      </c>
      <c r="BH195" s="50" t="str">
        <f t="shared" si="1477"/>
        <v/>
      </c>
      <c r="BI195" s="50">
        <f t="shared" si="1478"/>
        <v>6</v>
      </c>
      <c r="BJ195" s="50" t="str">
        <f t="shared" si="1479"/>
        <v/>
      </c>
      <c r="BK195" s="50">
        <f t="shared" si="1480"/>
        <v>6</v>
      </c>
      <c r="BL195" s="50" t="str">
        <f t="shared" si="1481"/>
        <v/>
      </c>
      <c r="BM195" s="50" t="str">
        <f t="shared" si="1482"/>
        <v/>
      </c>
      <c r="BN195" s="50" t="str">
        <f t="shared" si="1483"/>
        <v/>
      </c>
      <c r="BO195" s="50" t="str">
        <f t="shared" si="1484"/>
        <v/>
      </c>
      <c r="BP195" s="51" t="str">
        <f t="shared" si="1485"/>
        <v/>
      </c>
      <c r="BQ195" s="50">
        <f t="shared" si="1486"/>
        <v>5</v>
      </c>
      <c r="BR195" s="50">
        <f t="shared" si="1487"/>
        <v>5</v>
      </c>
      <c r="BS195" s="50" t="str">
        <f t="shared" si="1488"/>
        <v/>
      </c>
      <c r="BT195" s="50">
        <f t="shared" si="1489"/>
        <v>5</v>
      </c>
      <c r="BU195" s="50" t="str">
        <f t="shared" si="1490"/>
        <v/>
      </c>
      <c r="BV195" s="50" t="str">
        <f t="shared" si="1491"/>
        <v/>
      </c>
      <c r="BW195" s="50">
        <f t="shared" si="1492"/>
        <v>5</v>
      </c>
      <c r="BX195" s="50" t="str">
        <f t="shared" si="1493"/>
        <v/>
      </c>
      <c r="BY195" s="50">
        <f t="shared" si="1494"/>
        <v>5</v>
      </c>
      <c r="BZ195" s="50">
        <f t="shared" si="1495"/>
        <v>5</v>
      </c>
      <c r="CA195" s="50" t="str">
        <f t="shared" si="1496"/>
        <v/>
      </c>
      <c r="CB195" s="50">
        <f t="shared" si="1497"/>
        <v>5</v>
      </c>
      <c r="CC195" s="50" t="str">
        <f t="shared" si="1498"/>
        <v/>
      </c>
      <c r="CD195" s="50" t="str">
        <f t="shared" si="1499"/>
        <v/>
      </c>
      <c r="CE195" s="50">
        <f t="shared" si="1500"/>
        <v>5</v>
      </c>
      <c r="CF195" s="50">
        <f t="shared" si="1501"/>
        <v>5</v>
      </c>
      <c r="CG195" s="50">
        <f t="shared" si="1502"/>
        <v>5</v>
      </c>
      <c r="CH195" s="50" t="str">
        <f t="shared" si="1503"/>
        <v/>
      </c>
      <c r="CI195" s="61" t="str">
        <f t="shared" si="1504"/>
        <v/>
      </c>
      <c r="CJ195" s="50" t="str">
        <f t="shared" si="1505"/>
        <v/>
      </c>
      <c r="CK195" s="50" t="str">
        <f t="shared" si="1506"/>
        <v/>
      </c>
      <c r="CL195" s="50" t="str">
        <f t="shared" si="1507"/>
        <v/>
      </c>
      <c r="CM195" s="50">
        <f t="shared" si="1508"/>
        <v>4</v>
      </c>
      <c r="CN195" s="50" t="str">
        <f t="shared" si="1509"/>
        <v/>
      </c>
      <c r="CO195" s="50" t="str">
        <f t="shared" si="1510"/>
        <v/>
      </c>
      <c r="CP195" s="50">
        <f t="shared" si="1511"/>
        <v>4</v>
      </c>
      <c r="CQ195" s="50" t="str">
        <f t="shared" si="1512"/>
        <v/>
      </c>
      <c r="CR195" s="50" t="str">
        <f t="shared" si="1513"/>
        <v/>
      </c>
      <c r="CS195" s="50" t="str">
        <f t="shared" si="1514"/>
        <v/>
      </c>
      <c r="CT195" s="50" t="str">
        <f t="shared" si="1515"/>
        <v/>
      </c>
      <c r="CU195" s="50" t="str">
        <f t="shared" si="1516"/>
        <v/>
      </c>
      <c r="CV195" s="50">
        <f t="shared" si="1517"/>
        <v>4</v>
      </c>
      <c r="CW195" s="50" t="str">
        <f t="shared" si="1518"/>
        <v/>
      </c>
      <c r="CX195" s="50" t="str">
        <f t="shared" si="1519"/>
        <v/>
      </c>
      <c r="CY195" s="50" t="str">
        <f t="shared" si="1520"/>
        <v/>
      </c>
      <c r="CZ195" s="50">
        <f t="shared" si="1521"/>
        <v>4</v>
      </c>
      <c r="DA195" s="68">
        <f t="shared" si="1522"/>
        <v>24</v>
      </c>
      <c r="DB195" s="69">
        <f t="shared" si="1523"/>
        <v>50</v>
      </c>
      <c r="DC195" s="70">
        <f t="shared" si="1524"/>
        <v>16</v>
      </c>
      <c r="DD195" s="27"/>
    </row>
    <row r="196" spans="1:108" ht="24.95" customHeight="1">
      <c r="A196" s="14"/>
      <c r="B196" s="53" t="s">
        <v>30</v>
      </c>
      <c r="C196" s="190" t="s">
        <v>118</v>
      </c>
      <c r="D196" s="191"/>
      <c r="E196" s="56">
        <v>5</v>
      </c>
      <c r="F196" s="56">
        <v>5</v>
      </c>
      <c r="G196" s="56">
        <v>4</v>
      </c>
      <c r="H196" s="56">
        <v>4</v>
      </c>
      <c r="I196" s="56">
        <v>6</v>
      </c>
      <c r="J196" s="56">
        <v>4</v>
      </c>
      <c r="K196" s="56">
        <v>5</v>
      </c>
      <c r="L196" s="56">
        <v>5</v>
      </c>
      <c r="M196" s="56">
        <v>5</v>
      </c>
      <c r="N196" s="57">
        <f t="shared" si="1442"/>
        <v>43</v>
      </c>
      <c r="O196" s="56">
        <v>5</v>
      </c>
      <c r="P196" s="56">
        <v>3</v>
      </c>
      <c r="Q196" s="56">
        <v>5</v>
      </c>
      <c r="R196" s="56">
        <v>2</v>
      </c>
      <c r="S196" s="56">
        <v>6</v>
      </c>
      <c r="T196" s="56">
        <v>5</v>
      </c>
      <c r="U196" s="56">
        <v>5</v>
      </c>
      <c r="V196" s="56">
        <v>4</v>
      </c>
      <c r="W196" s="56">
        <v>4</v>
      </c>
      <c r="X196" s="57">
        <f t="shared" si="1443"/>
        <v>39</v>
      </c>
      <c r="Y196" s="57">
        <f t="shared" ref="Y196:Y197" si="1525">N196+X196</f>
        <v>82</v>
      </c>
      <c r="Z196" s="164"/>
      <c r="AA196" s="7">
        <f t="shared" si="1444"/>
        <v>1</v>
      </c>
      <c r="AB196" s="7">
        <f t="shared" si="1445"/>
        <v>1</v>
      </c>
      <c r="AC196" s="7">
        <f t="shared" si="1446"/>
        <v>1</v>
      </c>
      <c r="AD196" s="7">
        <f t="shared" si="1447"/>
        <v>0</v>
      </c>
      <c r="AE196" s="7">
        <f t="shared" si="1448"/>
        <v>1</v>
      </c>
      <c r="AF196" s="7">
        <f t="shared" si="1449"/>
        <v>1</v>
      </c>
      <c r="AG196" s="7">
        <f t="shared" si="1450"/>
        <v>1</v>
      </c>
      <c r="AH196" s="7">
        <f t="shared" si="1451"/>
        <v>0</v>
      </c>
      <c r="AI196" s="7">
        <f t="shared" si="1452"/>
        <v>1</v>
      </c>
      <c r="AJ196" s="7">
        <f t="shared" si="1453"/>
        <v>1</v>
      </c>
      <c r="AK196" s="7">
        <f t="shared" si="1454"/>
        <v>0</v>
      </c>
      <c r="AL196" s="7">
        <f t="shared" si="1455"/>
        <v>1</v>
      </c>
      <c r="AM196" s="7">
        <f t="shared" si="1456"/>
        <v>-1</v>
      </c>
      <c r="AN196" s="7">
        <f t="shared" si="1457"/>
        <v>1</v>
      </c>
      <c r="AO196" s="7">
        <f t="shared" si="1458"/>
        <v>1</v>
      </c>
      <c r="AP196" s="7">
        <f t="shared" si="1459"/>
        <v>1</v>
      </c>
      <c r="AQ196" s="7">
        <f t="shared" si="1460"/>
        <v>0</v>
      </c>
      <c r="AR196" s="7">
        <f t="shared" si="1461"/>
        <v>-1</v>
      </c>
      <c r="AS196" s="65">
        <f t="shared" si="1462"/>
        <v>0</v>
      </c>
      <c r="AT196" s="66">
        <f t="shared" si="1463"/>
        <v>2</v>
      </c>
      <c r="AU196" s="66">
        <f t="shared" si="1464"/>
        <v>4</v>
      </c>
      <c r="AV196" s="66">
        <f t="shared" si="1465"/>
        <v>12</v>
      </c>
      <c r="AW196" s="66">
        <f t="shared" si="1466"/>
        <v>0</v>
      </c>
      <c r="AX196" s="67">
        <f t="shared" si="1467"/>
        <v>0</v>
      </c>
      <c r="AY196" s="50" t="str">
        <f t="shared" si="1468"/>
        <v/>
      </c>
      <c r="AZ196" s="50" t="str">
        <f t="shared" si="1469"/>
        <v/>
      </c>
      <c r="BA196" s="50">
        <f t="shared" si="1470"/>
        <v>1</v>
      </c>
      <c r="BB196" s="50" t="str">
        <f t="shared" si="1471"/>
        <v/>
      </c>
      <c r="BC196" s="50" t="str">
        <f t="shared" si="1472"/>
        <v/>
      </c>
      <c r="BD196" s="50">
        <f t="shared" si="1473"/>
        <v>1</v>
      </c>
      <c r="BE196" s="50" t="str">
        <f t="shared" si="1474"/>
        <v/>
      </c>
      <c r="BF196" s="50" t="str">
        <f t="shared" si="1475"/>
        <v/>
      </c>
      <c r="BG196" s="50" t="str">
        <f t="shared" si="1476"/>
        <v/>
      </c>
      <c r="BH196" s="50" t="str">
        <f t="shared" si="1477"/>
        <v/>
      </c>
      <c r="BI196" s="50">
        <f t="shared" si="1478"/>
        <v>0</v>
      </c>
      <c r="BJ196" s="50" t="str">
        <f t="shared" si="1479"/>
        <v/>
      </c>
      <c r="BK196" s="50">
        <f t="shared" si="1480"/>
        <v>-1</v>
      </c>
      <c r="BL196" s="50" t="str">
        <f t="shared" si="1481"/>
        <v/>
      </c>
      <c r="BM196" s="50" t="str">
        <f t="shared" si="1482"/>
        <v/>
      </c>
      <c r="BN196" s="50" t="str">
        <f t="shared" si="1483"/>
        <v/>
      </c>
      <c r="BO196" s="50" t="str">
        <f t="shared" si="1484"/>
        <v/>
      </c>
      <c r="BP196" s="51" t="str">
        <f t="shared" si="1485"/>
        <v/>
      </c>
      <c r="BQ196" s="50">
        <f t="shared" si="1486"/>
        <v>1</v>
      </c>
      <c r="BR196" s="50">
        <f t="shared" si="1487"/>
        <v>1</v>
      </c>
      <c r="BS196" s="50" t="str">
        <f t="shared" si="1488"/>
        <v/>
      </c>
      <c r="BT196" s="50">
        <f t="shared" si="1489"/>
        <v>0</v>
      </c>
      <c r="BU196" s="50" t="str">
        <f t="shared" si="1490"/>
        <v/>
      </c>
      <c r="BV196" s="50" t="str">
        <f t="shared" si="1491"/>
        <v/>
      </c>
      <c r="BW196" s="50">
        <f t="shared" si="1492"/>
        <v>1</v>
      </c>
      <c r="BX196" s="50" t="str">
        <f t="shared" si="1493"/>
        <v/>
      </c>
      <c r="BY196" s="50">
        <f t="shared" si="1494"/>
        <v>1</v>
      </c>
      <c r="BZ196" s="50">
        <f t="shared" si="1495"/>
        <v>1</v>
      </c>
      <c r="CA196" s="50" t="str">
        <f t="shared" si="1496"/>
        <v/>
      </c>
      <c r="CB196" s="50">
        <f t="shared" si="1497"/>
        <v>1</v>
      </c>
      <c r="CC196" s="50" t="str">
        <f t="shared" si="1498"/>
        <v/>
      </c>
      <c r="CD196" s="50" t="str">
        <f t="shared" si="1499"/>
        <v/>
      </c>
      <c r="CE196" s="50">
        <f t="shared" si="1500"/>
        <v>1</v>
      </c>
      <c r="CF196" s="50">
        <f t="shared" si="1501"/>
        <v>1</v>
      </c>
      <c r="CG196" s="50">
        <f t="shared" si="1502"/>
        <v>0</v>
      </c>
      <c r="CH196" s="50" t="str">
        <f t="shared" si="1503"/>
        <v/>
      </c>
      <c r="CI196" s="61" t="str">
        <f t="shared" si="1504"/>
        <v/>
      </c>
      <c r="CJ196" s="50" t="str">
        <f t="shared" si="1505"/>
        <v/>
      </c>
      <c r="CK196" s="50" t="str">
        <f t="shared" si="1506"/>
        <v/>
      </c>
      <c r="CL196" s="50" t="str">
        <f t="shared" si="1507"/>
        <v/>
      </c>
      <c r="CM196" s="50">
        <f t="shared" si="1508"/>
        <v>1</v>
      </c>
      <c r="CN196" s="50" t="str">
        <f t="shared" si="1509"/>
        <v/>
      </c>
      <c r="CO196" s="50" t="str">
        <f t="shared" si="1510"/>
        <v/>
      </c>
      <c r="CP196" s="50">
        <f t="shared" si="1511"/>
        <v>0</v>
      </c>
      <c r="CQ196" s="50" t="str">
        <f t="shared" si="1512"/>
        <v/>
      </c>
      <c r="CR196" s="50" t="str">
        <f t="shared" si="1513"/>
        <v/>
      </c>
      <c r="CS196" s="50" t="str">
        <f t="shared" si="1514"/>
        <v/>
      </c>
      <c r="CT196" s="50" t="str">
        <f t="shared" si="1515"/>
        <v/>
      </c>
      <c r="CU196" s="50" t="str">
        <f t="shared" si="1516"/>
        <v/>
      </c>
      <c r="CV196" s="50">
        <f t="shared" si="1517"/>
        <v>1</v>
      </c>
      <c r="CW196" s="50" t="str">
        <f t="shared" si="1518"/>
        <v/>
      </c>
      <c r="CX196" s="50" t="str">
        <f t="shared" si="1519"/>
        <v/>
      </c>
      <c r="CY196" s="50" t="str">
        <f t="shared" si="1520"/>
        <v/>
      </c>
      <c r="CZ196" s="50">
        <f t="shared" si="1521"/>
        <v>-1</v>
      </c>
      <c r="DA196" s="68">
        <f t="shared" si="1522"/>
        <v>1</v>
      </c>
      <c r="DB196" s="69">
        <f t="shared" si="1523"/>
        <v>8</v>
      </c>
      <c r="DC196" s="70">
        <f t="shared" si="1524"/>
        <v>1</v>
      </c>
      <c r="DD196" s="27"/>
    </row>
    <row r="197" spans="1:108" s="82" customFormat="1" ht="24.95" customHeight="1" thickBot="1">
      <c r="A197" s="71"/>
      <c r="B197" s="72" t="s">
        <v>30</v>
      </c>
      <c r="C197" s="190" t="s">
        <v>119</v>
      </c>
      <c r="D197" s="191"/>
      <c r="E197" s="56">
        <v>5</v>
      </c>
      <c r="F197" s="56">
        <v>5</v>
      </c>
      <c r="G197" s="56">
        <v>5</v>
      </c>
      <c r="H197" s="56">
        <v>6</v>
      </c>
      <c r="I197" s="56">
        <v>7</v>
      </c>
      <c r="J197" s="56">
        <v>4</v>
      </c>
      <c r="K197" s="56">
        <v>5</v>
      </c>
      <c r="L197" s="56">
        <v>7</v>
      </c>
      <c r="M197" s="56">
        <v>6</v>
      </c>
      <c r="N197" s="57">
        <f t="shared" si="1442"/>
        <v>50</v>
      </c>
      <c r="O197" s="56">
        <v>5</v>
      </c>
      <c r="P197" s="56">
        <v>5</v>
      </c>
      <c r="Q197" s="56">
        <v>6</v>
      </c>
      <c r="R197" s="56">
        <v>3</v>
      </c>
      <c r="S197" s="56">
        <v>8</v>
      </c>
      <c r="T197" s="56">
        <v>6</v>
      </c>
      <c r="U197" s="56">
        <v>5</v>
      </c>
      <c r="V197" s="56">
        <v>4</v>
      </c>
      <c r="W197" s="56">
        <v>8</v>
      </c>
      <c r="X197" s="73">
        <f t="shared" si="1443"/>
        <v>50</v>
      </c>
      <c r="Y197" s="73">
        <f t="shared" si="1525"/>
        <v>100</v>
      </c>
      <c r="Z197" s="166"/>
      <c r="AA197" s="7">
        <f t="shared" si="1444"/>
        <v>1</v>
      </c>
      <c r="AB197" s="7">
        <f t="shared" si="1445"/>
        <v>1</v>
      </c>
      <c r="AC197" s="7">
        <f t="shared" si="1446"/>
        <v>2</v>
      </c>
      <c r="AD197" s="7">
        <f t="shared" si="1447"/>
        <v>2</v>
      </c>
      <c r="AE197" s="7">
        <f t="shared" si="1448"/>
        <v>2</v>
      </c>
      <c r="AF197" s="7">
        <f t="shared" si="1449"/>
        <v>1</v>
      </c>
      <c r="AG197" s="7">
        <f t="shared" si="1450"/>
        <v>1</v>
      </c>
      <c r="AH197" s="7">
        <f t="shared" si="1451"/>
        <v>2</v>
      </c>
      <c r="AI197" s="7">
        <f t="shared" si="1452"/>
        <v>2</v>
      </c>
      <c r="AJ197" s="7">
        <f t="shared" si="1453"/>
        <v>1</v>
      </c>
      <c r="AK197" s="7">
        <f t="shared" si="1454"/>
        <v>2</v>
      </c>
      <c r="AL197" s="7">
        <f t="shared" si="1455"/>
        <v>2</v>
      </c>
      <c r="AM197" s="7">
        <f t="shared" si="1456"/>
        <v>0</v>
      </c>
      <c r="AN197" s="7">
        <f t="shared" si="1457"/>
        <v>3</v>
      </c>
      <c r="AO197" s="7">
        <f t="shared" si="1458"/>
        <v>2</v>
      </c>
      <c r="AP197" s="7">
        <f t="shared" si="1459"/>
        <v>1</v>
      </c>
      <c r="AQ197" s="7">
        <f t="shared" si="1460"/>
        <v>0</v>
      </c>
      <c r="AR197" s="7">
        <f t="shared" si="1461"/>
        <v>3</v>
      </c>
      <c r="AS197" s="75">
        <f t="shared" si="1462"/>
        <v>0</v>
      </c>
      <c r="AT197" s="76">
        <f t="shared" si="1463"/>
        <v>0</v>
      </c>
      <c r="AU197" s="76">
        <f t="shared" si="1464"/>
        <v>2</v>
      </c>
      <c r="AV197" s="76">
        <f t="shared" si="1465"/>
        <v>6</v>
      </c>
      <c r="AW197" s="76">
        <f t="shared" si="1466"/>
        <v>8</v>
      </c>
      <c r="AX197" s="77">
        <f t="shared" si="1467"/>
        <v>2</v>
      </c>
      <c r="AY197" s="50" t="str">
        <f t="shared" si="1468"/>
        <v/>
      </c>
      <c r="AZ197" s="50" t="str">
        <f t="shared" si="1469"/>
        <v/>
      </c>
      <c r="BA197" s="50">
        <f t="shared" si="1470"/>
        <v>2</v>
      </c>
      <c r="BB197" s="50" t="str">
        <f t="shared" si="1471"/>
        <v/>
      </c>
      <c r="BC197" s="50" t="str">
        <f t="shared" si="1472"/>
        <v/>
      </c>
      <c r="BD197" s="50">
        <f t="shared" si="1473"/>
        <v>1</v>
      </c>
      <c r="BE197" s="50" t="str">
        <f t="shared" si="1474"/>
        <v/>
      </c>
      <c r="BF197" s="50" t="str">
        <f t="shared" si="1475"/>
        <v/>
      </c>
      <c r="BG197" s="50" t="str">
        <f t="shared" si="1476"/>
        <v/>
      </c>
      <c r="BH197" s="50" t="str">
        <f t="shared" si="1477"/>
        <v/>
      </c>
      <c r="BI197" s="50">
        <f t="shared" si="1478"/>
        <v>2</v>
      </c>
      <c r="BJ197" s="50" t="str">
        <f t="shared" si="1479"/>
        <v/>
      </c>
      <c r="BK197" s="50">
        <f t="shared" si="1480"/>
        <v>0</v>
      </c>
      <c r="BL197" s="50" t="str">
        <f t="shared" si="1481"/>
        <v/>
      </c>
      <c r="BM197" s="50" t="str">
        <f t="shared" si="1482"/>
        <v/>
      </c>
      <c r="BN197" s="50" t="str">
        <f t="shared" si="1483"/>
        <v/>
      </c>
      <c r="BO197" s="50" t="str">
        <f t="shared" si="1484"/>
        <v/>
      </c>
      <c r="BP197" s="51" t="str">
        <f t="shared" si="1485"/>
        <v/>
      </c>
      <c r="BQ197" s="50">
        <f t="shared" si="1486"/>
        <v>1</v>
      </c>
      <c r="BR197" s="50">
        <f t="shared" si="1487"/>
        <v>1</v>
      </c>
      <c r="BS197" s="50" t="str">
        <f t="shared" si="1488"/>
        <v/>
      </c>
      <c r="BT197" s="50">
        <f t="shared" si="1489"/>
        <v>2</v>
      </c>
      <c r="BU197" s="50" t="str">
        <f t="shared" si="1490"/>
        <v/>
      </c>
      <c r="BV197" s="50" t="str">
        <f t="shared" si="1491"/>
        <v/>
      </c>
      <c r="BW197" s="50">
        <f t="shared" si="1492"/>
        <v>1</v>
      </c>
      <c r="BX197" s="50" t="str">
        <f t="shared" si="1493"/>
        <v/>
      </c>
      <c r="BY197" s="50">
        <f t="shared" si="1494"/>
        <v>2</v>
      </c>
      <c r="BZ197" s="50">
        <f t="shared" si="1495"/>
        <v>1</v>
      </c>
      <c r="CA197" s="50" t="str">
        <f t="shared" si="1496"/>
        <v/>
      </c>
      <c r="CB197" s="50">
        <f t="shared" si="1497"/>
        <v>2</v>
      </c>
      <c r="CC197" s="50" t="str">
        <f t="shared" si="1498"/>
        <v/>
      </c>
      <c r="CD197" s="50" t="str">
        <f t="shared" si="1499"/>
        <v/>
      </c>
      <c r="CE197" s="50">
        <f t="shared" si="1500"/>
        <v>2</v>
      </c>
      <c r="CF197" s="50">
        <f t="shared" si="1501"/>
        <v>1</v>
      </c>
      <c r="CG197" s="50">
        <f t="shared" si="1502"/>
        <v>0</v>
      </c>
      <c r="CH197" s="50" t="str">
        <f t="shared" si="1503"/>
        <v/>
      </c>
      <c r="CI197" s="61" t="str">
        <f t="shared" si="1504"/>
        <v/>
      </c>
      <c r="CJ197" s="50" t="str">
        <f t="shared" si="1505"/>
        <v/>
      </c>
      <c r="CK197" s="50" t="str">
        <f t="shared" si="1506"/>
        <v/>
      </c>
      <c r="CL197" s="50" t="str">
        <f t="shared" si="1507"/>
        <v/>
      </c>
      <c r="CM197" s="50">
        <f t="shared" si="1508"/>
        <v>2</v>
      </c>
      <c r="CN197" s="50" t="str">
        <f t="shared" si="1509"/>
        <v/>
      </c>
      <c r="CO197" s="50" t="str">
        <f t="shared" si="1510"/>
        <v/>
      </c>
      <c r="CP197" s="50">
        <f t="shared" si="1511"/>
        <v>2</v>
      </c>
      <c r="CQ197" s="50" t="str">
        <f t="shared" si="1512"/>
        <v/>
      </c>
      <c r="CR197" s="50" t="str">
        <f t="shared" si="1513"/>
        <v/>
      </c>
      <c r="CS197" s="50" t="str">
        <f t="shared" si="1514"/>
        <v/>
      </c>
      <c r="CT197" s="50" t="str">
        <f t="shared" si="1515"/>
        <v/>
      </c>
      <c r="CU197" s="50" t="str">
        <f t="shared" si="1516"/>
        <v/>
      </c>
      <c r="CV197" s="50">
        <f t="shared" si="1517"/>
        <v>3</v>
      </c>
      <c r="CW197" s="50" t="str">
        <f t="shared" si="1518"/>
        <v/>
      </c>
      <c r="CX197" s="50" t="str">
        <f t="shared" si="1519"/>
        <v/>
      </c>
      <c r="CY197" s="50" t="str">
        <f t="shared" si="1520"/>
        <v/>
      </c>
      <c r="CZ197" s="50">
        <f t="shared" si="1521"/>
        <v>3</v>
      </c>
      <c r="DA197" s="78">
        <f t="shared" si="1522"/>
        <v>5</v>
      </c>
      <c r="DB197" s="79">
        <f t="shared" si="1523"/>
        <v>13</v>
      </c>
      <c r="DC197" s="80">
        <f t="shared" si="1524"/>
        <v>10</v>
      </c>
      <c r="DD197" s="81"/>
    </row>
    <row r="198" spans="1:108" ht="12.75" customHeight="1">
      <c r="A198" s="14"/>
      <c r="B198" s="83"/>
      <c r="C198" s="83"/>
      <c r="D198" s="83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5"/>
      <c r="Q198" s="85"/>
      <c r="R198" s="85"/>
      <c r="S198" s="85"/>
      <c r="T198" s="85"/>
      <c r="U198" s="85"/>
      <c r="V198" s="85"/>
      <c r="W198" s="85"/>
      <c r="X198" s="208" t="s">
        <v>167</v>
      </c>
      <c r="Y198" s="209"/>
      <c r="Z198" s="164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198">
        <f t="shared" ref="AS198:AX198" si="1526">SUM(AS194:AS197)</f>
        <v>0</v>
      </c>
      <c r="AT198" s="200">
        <f t="shared" si="1526"/>
        <v>2</v>
      </c>
      <c r="AU198" s="200">
        <f t="shared" si="1526"/>
        <v>6</v>
      </c>
      <c r="AV198" s="200">
        <f t="shared" si="1526"/>
        <v>18</v>
      </c>
      <c r="AW198" s="200">
        <f t="shared" si="1526"/>
        <v>8</v>
      </c>
      <c r="AX198" s="204">
        <f t="shared" si="1526"/>
        <v>38</v>
      </c>
      <c r="AY198" s="50"/>
      <c r="AZ198" s="50"/>
      <c r="BA198" s="50"/>
      <c r="BB198" s="50"/>
      <c r="BC198" s="50"/>
      <c r="BD198" s="50"/>
      <c r="BE198" s="50"/>
      <c r="BF198" s="50"/>
      <c r="BG198" s="50"/>
      <c r="BH198" s="50"/>
      <c r="BI198" s="50"/>
      <c r="BJ198" s="50"/>
      <c r="BK198" s="50"/>
      <c r="BL198" s="50"/>
      <c r="BM198" s="50"/>
      <c r="BN198" s="50"/>
      <c r="BO198" s="50"/>
      <c r="BP198" s="51"/>
      <c r="BQ198" s="50"/>
      <c r="BR198" s="50"/>
      <c r="BS198" s="50"/>
      <c r="BT198" s="50"/>
      <c r="BU198" s="50"/>
      <c r="BV198" s="50"/>
      <c r="BW198" s="50"/>
      <c r="BX198" s="50"/>
      <c r="BY198" s="50"/>
      <c r="BZ198" s="50"/>
      <c r="CA198" s="50"/>
      <c r="CB198" s="50"/>
      <c r="CC198" s="50"/>
      <c r="CD198" s="50"/>
      <c r="CE198" s="50"/>
      <c r="CF198" s="50"/>
      <c r="CG198" s="50"/>
      <c r="CH198" s="50"/>
      <c r="CI198" s="61"/>
      <c r="CJ198" s="50"/>
      <c r="CK198" s="50"/>
      <c r="CL198" s="50"/>
      <c r="CM198" s="50"/>
      <c r="CN198" s="50"/>
      <c r="CO198" s="50"/>
      <c r="CP198" s="50"/>
      <c r="CQ198" s="50"/>
      <c r="CR198" s="50"/>
      <c r="CS198" s="50"/>
      <c r="CT198" s="50"/>
      <c r="CU198" s="50"/>
      <c r="CV198" s="50"/>
      <c r="CW198" s="50"/>
      <c r="CX198" s="50"/>
      <c r="CY198" s="50"/>
      <c r="CZ198" s="50"/>
      <c r="DA198" s="206">
        <f t="shared" ref="DA198:DC198" si="1527">SUM(DA194:DA197)</f>
        <v>54</v>
      </c>
      <c r="DB198" s="186">
        <f t="shared" si="1527"/>
        <v>121</v>
      </c>
      <c r="DC198" s="188">
        <f t="shared" si="1527"/>
        <v>43</v>
      </c>
      <c r="DD198" s="27"/>
    </row>
    <row r="199" spans="1:108" ht="12.75" customHeight="1" thickBot="1">
      <c r="A199" s="14"/>
      <c r="B199" s="83"/>
      <c r="C199" s="83"/>
      <c r="D199" s="83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5"/>
      <c r="Q199" s="85"/>
      <c r="R199" s="85"/>
      <c r="S199" s="85"/>
      <c r="T199" s="85"/>
      <c r="U199" s="85"/>
      <c r="V199" s="85"/>
      <c r="W199" s="85"/>
      <c r="X199" s="210"/>
      <c r="Y199" s="211"/>
      <c r="Z199" s="164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199"/>
      <c r="AT199" s="201"/>
      <c r="AU199" s="201"/>
      <c r="AV199" s="201"/>
      <c r="AW199" s="201"/>
      <c r="AX199" s="205"/>
      <c r="AY199" s="50"/>
      <c r="AZ199" s="50"/>
      <c r="BA199" s="50"/>
      <c r="BB199" s="50"/>
      <c r="BC199" s="50"/>
      <c r="BD199" s="50"/>
      <c r="BE199" s="50"/>
      <c r="BF199" s="50"/>
      <c r="BG199" s="50"/>
      <c r="BH199" s="50"/>
      <c r="BI199" s="50"/>
      <c r="BJ199" s="50"/>
      <c r="BK199" s="50"/>
      <c r="BL199" s="50"/>
      <c r="BM199" s="50"/>
      <c r="BN199" s="50"/>
      <c r="BO199" s="50"/>
      <c r="BP199" s="51"/>
      <c r="BQ199" s="50"/>
      <c r="BR199" s="50"/>
      <c r="BS199" s="50"/>
      <c r="BT199" s="50"/>
      <c r="BU199" s="50"/>
      <c r="BV199" s="50"/>
      <c r="BW199" s="50"/>
      <c r="BX199" s="50"/>
      <c r="BY199" s="50"/>
      <c r="BZ199" s="50"/>
      <c r="CA199" s="50"/>
      <c r="CB199" s="50"/>
      <c r="CC199" s="50"/>
      <c r="CD199" s="50"/>
      <c r="CE199" s="50"/>
      <c r="CF199" s="50"/>
      <c r="CG199" s="50"/>
      <c r="CH199" s="50"/>
      <c r="CI199" s="61"/>
      <c r="CJ199" s="50"/>
      <c r="CK199" s="50"/>
      <c r="CL199" s="50"/>
      <c r="CM199" s="50"/>
      <c r="CN199" s="50"/>
      <c r="CO199" s="50"/>
      <c r="CP199" s="50"/>
      <c r="CQ199" s="50"/>
      <c r="CR199" s="50"/>
      <c r="CS199" s="50"/>
      <c r="CT199" s="50"/>
      <c r="CU199" s="50"/>
      <c r="CV199" s="50"/>
      <c r="CW199" s="50"/>
      <c r="CX199" s="50"/>
      <c r="CY199" s="50"/>
      <c r="CZ199" s="50"/>
      <c r="DA199" s="207"/>
      <c r="DB199" s="187"/>
      <c r="DC199" s="189"/>
      <c r="DD199" s="27"/>
    </row>
    <row r="200" spans="1:108" ht="13.5" customHeight="1" thickBot="1">
      <c r="A200" s="14"/>
      <c r="B200" s="83"/>
      <c r="C200" s="83"/>
      <c r="D200" s="83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5"/>
      <c r="Q200" s="85"/>
      <c r="R200" s="85"/>
      <c r="S200" s="85"/>
      <c r="T200" s="85"/>
      <c r="U200" s="85"/>
      <c r="V200" s="85"/>
      <c r="W200" s="85"/>
      <c r="X200" s="212"/>
      <c r="Y200" s="213"/>
      <c r="Z200" s="164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22"/>
      <c r="AT200" s="23"/>
      <c r="AU200" s="23"/>
      <c r="AV200" s="23"/>
      <c r="AW200" s="23"/>
      <c r="AX200" s="23"/>
      <c r="AY200" s="24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6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  <c r="CF200" s="25"/>
      <c r="CG200" s="25"/>
      <c r="CH200" s="25"/>
      <c r="CI200" s="24"/>
      <c r="CJ200" s="25"/>
      <c r="CK200" s="25"/>
      <c r="CL200" s="25"/>
      <c r="CM200" s="25"/>
      <c r="CN200" s="25"/>
      <c r="CO200" s="25"/>
      <c r="CP200" s="25"/>
      <c r="CQ200" s="25"/>
      <c r="CR200" s="25"/>
      <c r="CS200" s="25"/>
      <c r="CT200" s="25"/>
      <c r="CU200" s="25"/>
      <c r="CV200" s="25"/>
      <c r="CW200" s="25"/>
      <c r="CX200" s="25"/>
      <c r="CY200" s="25"/>
      <c r="CZ200" s="26"/>
      <c r="DA200" s="23"/>
      <c r="DB200" s="23"/>
      <c r="DC200" s="23"/>
      <c r="DD200" s="27"/>
    </row>
    <row r="201" spans="1:108">
      <c r="A201" s="28"/>
      <c r="B201" s="86"/>
      <c r="C201" s="86"/>
      <c r="D201" s="153" t="str">
        <f>C192</f>
        <v>PLATTEVILLE</v>
      </c>
      <c r="E201" s="152">
        <f t="shared" ref="E201:M201" si="1528">SUM(E194:E197)</f>
        <v>28</v>
      </c>
      <c r="F201" s="152">
        <f t="shared" si="1528"/>
        <v>28</v>
      </c>
      <c r="G201" s="152">
        <f t="shared" si="1528"/>
        <v>27</v>
      </c>
      <c r="H201" s="152">
        <f t="shared" si="1528"/>
        <v>28</v>
      </c>
      <c r="I201" s="152">
        <f t="shared" si="1528"/>
        <v>31</v>
      </c>
      <c r="J201" s="152">
        <f t="shared" si="1528"/>
        <v>26</v>
      </c>
      <c r="K201" s="152">
        <f t="shared" si="1528"/>
        <v>28</v>
      </c>
      <c r="L201" s="152">
        <f t="shared" si="1528"/>
        <v>30</v>
      </c>
      <c r="M201" s="152">
        <f t="shared" si="1528"/>
        <v>29</v>
      </c>
      <c r="N201" s="152">
        <f>SUM(N194:N197)</f>
        <v>255</v>
      </c>
      <c r="O201" s="152">
        <f t="shared" ref="O201:Y201" si="1529">SUM(O194:O197)</f>
        <v>28</v>
      </c>
      <c r="P201" s="152">
        <f t="shared" si="1529"/>
        <v>26</v>
      </c>
      <c r="Q201" s="152">
        <f t="shared" si="1529"/>
        <v>29</v>
      </c>
      <c r="R201" s="152">
        <f t="shared" si="1529"/>
        <v>23</v>
      </c>
      <c r="S201" s="152">
        <f t="shared" si="1529"/>
        <v>32</v>
      </c>
      <c r="T201" s="152">
        <f t="shared" si="1529"/>
        <v>29</v>
      </c>
      <c r="U201" s="152">
        <f t="shared" si="1529"/>
        <v>28</v>
      </c>
      <c r="V201" s="152">
        <f t="shared" si="1529"/>
        <v>26</v>
      </c>
      <c r="W201" s="152">
        <f t="shared" si="1529"/>
        <v>30</v>
      </c>
      <c r="X201" s="152">
        <f t="shared" si="1529"/>
        <v>251</v>
      </c>
      <c r="Y201" s="152">
        <f t="shared" si="1529"/>
        <v>182</v>
      </c>
      <c r="Z201" s="16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22"/>
      <c r="AT201" s="23"/>
      <c r="AU201" s="23"/>
      <c r="AV201" s="23"/>
      <c r="AW201" s="23"/>
      <c r="AX201" s="23"/>
      <c r="AY201" s="24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6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  <c r="CC201" s="25"/>
      <c r="CD201" s="25"/>
      <c r="CE201" s="25"/>
      <c r="CF201" s="25"/>
      <c r="CG201" s="25"/>
      <c r="CH201" s="25"/>
      <c r="CI201" s="24"/>
      <c r="CJ201" s="25"/>
      <c r="CK201" s="25"/>
      <c r="CL201" s="25"/>
      <c r="CM201" s="25"/>
      <c r="CN201" s="25"/>
      <c r="CO201" s="25"/>
      <c r="CP201" s="25"/>
      <c r="CQ201" s="25"/>
      <c r="CR201" s="25"/>
      <c r="CS201" s="25"/>
      <c r="CT201" s="25"/>
      <c r="CU201" s="25"/>
      <c r="CV201" s="25"/>
      <c r="CW201" s="25"/>
      <c r="CX201" s="25"/>
      <c r="CY201" s="25"/>
      <c r="CZ201" s="26"/>
      <c r="DA201" s="23"/>
      <c r="DB201" s="23"/>
      <c r="DC201" s="23"/>
      <c r="DD201" s="27"/>
    </row>
    <row r="202" spans="1:108">
      <c r="A202" s="14"/>
      <c r="B202" s="35"/>
      <c r="C202" s="36"/>
      <c r="D202" s="37" t="s">
        <v>7</v>
      </c>
      <c r="E202" s="42">
        <f t="shared" ref="E202:T202" si="1530">E$4</f>
        <v>4</v>
      </c>
      <c r="F202" s="42">
        <f t="shared" si="1530"/>
        <v>4</v>
      </c>
      <c r="G202" s="42">
        <f t="shared" si="1530"/>
        <v>3</v>
      </c>
      <c r="H202" s="42">
        <f t="shared" si="1530"/>
        <v>4</v>
      </c>
      <c r="I202" s="42">
        <f t="shared" si="1530"/>
        <v>5</v>
      </c>
      <c r="J202" s="42">
        <f t="shared" si="1530"/>
        <v>3</v>
      </c>
      <c r="K202" s="42">
        <f t="shared" si="1530"/>
        <v>4</v>
      </c>
      <c r="L202" s="42">
        <f t="shared" si="1530"/>
        <v>5</v>
      </c>
      <c r="M202" s="42">
        <f t="shared" si="1530"/>
        <v>4</v>
      </c>
      <c r="N202" s="42">
        <f t="shared" si="1530"/>
        <v>36</v>
      </c>
      <c r="O202" s="42">
        <f t="shared" si="1530"/>
        <v>4</v>
      </c>
      <c r="P202" s="42">
        <f t="shared" si="1530"/>
        <v>3</v>
      </c>
      <c r="Q202" s="42">
        <f t="shared" si="1530"/>
        <v>4</v>
      </c>
      <c r="R202" s="42">
        <f t="shared" si="1530"/>
        <v>3</v>
      </c>
      <c r="S202" s="42">
        <f t="shared" si="1530"/>
        <v>5</v>
      </c>
      <c r="T202" s="42">
        <f t="shared" si="1530"/>
        <v>4</v>
      </c>
      <c r="U202" s="42">
        <f t="shared" ref="U202:Y202" si="1531">U$4</f>
        <v>4</v>
      </c>
      <c r="V202" s="42">
        <f t="shared" si="1531"/>
        <v>4</v>
      </c>
      <c r="W202" s="42">
        <f t="shared" si="1531"/>
        <v>5</v>
      </c>
      <c r="X202" s="42">
        <f t="shared" si="1531"/>
        <v>36</v>
      </c>
      <c r="Y202" s="42">
        <f t="shared" si="1531"/>
        <v>72</v>
      </c>
      <c r="Z202" s="164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22"/>
      <c r="AT202" s="23"/>
      <c r="AU202" s="23"/>
      <c r="AV202" s="23"/>
      <c r="AW202" s="23"/>
      <c r="AX202" s="23"/>
      <c r="AY202" s="24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6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25"/>
      <c r="CE202" s="25"/>
      <c r="CF202" s="25"/>
      <c r="CG202" s="25"/>
      <c r="CH202" s="25"/>
      <c r="CI202" s="24"/>
      <c r="CJ202" s="25"/>
      <c r="CK202" s="25"/>
      <c r="CL202" s="25"/>
      <c r="CM202" s="25"/>
      <c r="CN202" s="25"/>
      <c r="CO202" s="25"/>
      <c r="CP202" s="25"/>
      <c r="CQ202" s="25"/>
      <c r="CR202" s="25"/>
      <c r="CS202" s="25"/>
      <c r="CT202" s="25"/>
      <c r="CU202" s="25"/>
      <c r="CV202" s="25"/>
      <c r="CW202" s="25"/>
      <c r="CX202" s="25"/>
      <c r="CY202" s="25"/>
      <c r="CZ202" s="26"/>
      <c r="DA202" s="23"/>
      <c r="DB202" s="23"/>
      <c r="DC202" s="23"/>
      <c r="DD202" s="27"/>
    </row>
    <row r="203" spans="1:108" ht="19.5" thickBot="1">
      <c r="A203" s="14"/>
      <c r="B203" s="39" t="s">
        <v>8</v>
      </c>
      <c r="C203" s="40" t="s">
        <v>39</v>
      </c>
      <c r="D203" s="41" t="s">
        <v>9</v>
      </c>
      <c r="E203" s="42">
        <f t="shared" ref="E203:T203" si="1532">E$5</f>
        <v>365</v>
      </c>
      <c r="F203" s="42">
        <f t="shared" si="1532"/>
        <v>358</v>
      </c>
      <c r="G203" s="42">
        <f t="shared" si="1532"/>
        <v>138</v>
      </c>
      <c r="H203" s="42">
        <f t="shared" si="1532"/>
        <v>440</v>
      </c>
      <c r="I203" s="42">
        <f t="shared" si="1532"/>
        <v>517</v>
      </c>
      <c r="J203" s="42">
        <f t="shared" si="1532"/>
        <v>149</v>
      </c>
      <c r="K203" s="42">
        <f t="shared" si="1532"/>
        <v>360</v>
      </c>
      <c r="L203" s="42">
        <f t="shared" si="1532"/>
        <v>542</v>
      </c>
      <c r="M203" s="42">
        <f t="shared" si="1532"/>
        <v>385</v>
      </c>
      <c r="N203" s="42">
        <f t="shared" si="1532"/>
        <v>3254</v>
      </c>
      <c r="O203" s="42">
        <f t="shared" si="1532"/>
        <v>385</v>
      </c>
      <c r="P203" s="42">
        <f t="shared" si="1532"/>
        <v>177</v>
      </c>
      <c r="Q203" s="42">
        <f t="shared" si="1532"/>
        <v>380</v>
      </c>
      <c r="R203" s="42">
        <f t="shared" si="1532"/>
        <v>152</v>
      </c>
      <c r="S203" s="42">
        <f t="shared" si="1532"/>
        <v>520</v>
      </c>
      <c r="T203" s="42">
        <f t="shared" si="1532"/>
        <v>459</v>
      </c>
      <c r="U203" s="42">
        <f t="shared" ref="U203:Y203" si="1533">U$5</f>
        <v>436</v>
      </c>
      <c r="V203" s="42">
        <f t="shared" si="1533"/>
        <v>362</v>
      </c>
      <c r="W203" s="42">
        <f t="shared" si="1533"/>
        <v>540</v>
      </c>
      <c r="X203" s="42">
        <f t="shared" si="1533"/>
        <v>3411</v>
      </c>
      <c r="Y203" s="42">
        <f t="shared" si="1533"/>
        <v>6665</v>
      </c>
      <c r="Z203" s="165">
        <f t="shared" ref="Z203" si="1534">X209</f>
        <v>310</v>
      </c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22"/>
      <c r="AT203" s="23"/>
      <c r="AU203" s="23"/>
      <c r="AV203" s="23"/>
      <c r="AW203" s="23"/>
      <c r="AX203" s="23"/>
      <c r="AY203" s="24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6"/>
      <c r="BQ203" s="25"/>
      <c r="BR203" s="25"/>
      <c r="BS203" s="25"/>
      <c r="BT203" s="25"/>
      <c r="BU203" s="25"/>
      <c r="BV203" s="25"/>
      <c r="BW203" s="25"/>
      <c r="BX203" s="25"/>
      <c r="BY203" s="25"/>
      <c r="BZ203" s="25"/>
      <c r="CA203" s="25"/>
      <c r="CB203" s="25"/>
      <c r="CC203" s="25"/>
      <c r="CD203" s="25"/>
      <c r="CE203" s="25"/>
      <c r="CF203" s="25"/>
      <c r="CG203" s="25"/>
      <c r="CH203" s="25"/>
      <c r="CI203" s="24"/>
      <c r="CJ203" s="25"/>
      <c r="CK203" s="25"/>
      <c r="CL203" s="25"/>
      <c r="CM203" s="25"/>
      <c r="CN203" s="25"/>
      <c r="CO203" s="25"/>
      <c r="CP203" s="25"/>
      <c r="CQ203" s="25"/>
      <c r="CR203" s="25"/>
      <c r="CS203" s="25"/>
      <c r="CT203" s="25"/>
      <c r="CU203" s="25"/>
      <c r="CV203" s="25"/>
      <c r="CW203" s="25"/>
      <c r="CX203" s="25"/>
      <c r="CY203" s="25"/>
      <c r="CZ203" s="26"/>
      <c r="DA203" s="23"/>
      <c r="DB203" s="23"/>
      <c r="DC203" s="23"/>
      <c r="DD203" s="27"/>
    </row>
    <row r="204" spans="1:108" ht="24.95" customHeight="1" thickBot="1">
      <c r="A204" s="14"/>
      <c r="B204" s="43" t="s">
        <v>14</v>
      </c>
      <c r="C204" s="202" t="s">
        <v>15</v>
      </c>
      <c r="D204" s="203"/>
      <c r="E204" s="43">
        <v>1</v>
      </c>
      <c r="F204" s="43">
        <v>2</v>
      </c>
      <c r="G204" s="43">
        <v>3</v>
      </c>
      <c r="H204" s="43">
        <v>4</v>
      </c>
      <c r="I204" s="43">
        <v>5</v>
      </c>
      <c r="J204" s="43">
        <v>6</v>
      </c>
      <c r="K204" s="43">
        <v>7</v>
      </c>
      <c r="L204" s="43">
        <v>8</v>
      </c>
      <c r="M204" s="43">
        <v>9</v>
      </c>
      <c r="N204" s="44" t="s">
        <v>16</v>
      </c>
      <c r="O204" s="43">
        <v>10</v>
      </c>
      <c r="P204" s="43">
        <v>11</v>
      </c>
      <c r="Q204" s="43">
        <v>12</v>
      </c>
      <c r="R204" s="43">
        <v>13</v>
      </c>
      <c r="S204" s="43">
        <v>14</v>
      </c>
      <c r="T204" s="43">
        <v>15</v>
      </c>
      <c r="U204" s="43">
        <v>16</v>
      </c>
      <c r="V204" s="43">
        <v>17</v>
      </c>
      <c r="W204" s="43">
        <v>18</v>
      </c>
      <c r="X204" s="44" t="s">
        <v>17</v>
      </c>
      <c r="Y204" s="44" t="s">
        <v>18</v>
      </c>
      <c r="Z204" s="164"/>
      <c r="AA204" s="45" t="s">
        <v>4</v>
      </c>
      <c r="AB204" s="45" t="s">
        <v>4</v>
      </c>
      <c r="AC204" s="45" t="s">
        <v>4</v>
      </c>
      <c r="AD204" s="46" t="s">
        <v>4</v>
      </c>
      <c r="AE204" s="46" t="s">
        <v>4</v>
      </c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47" t="s">
        <v>19</v>
      </c>
      <c r="AT204" s="48" t="s">
        <v>20</v>
      </c>
      <c r="AU204" s="48" t="s">
        <v>7</v>
      </c>
      <c r="AV204" s="48" t="s">
        <v>21</v>
      </c>
      <c r="AW204" s="48" t="s">
        <v>22</v>
      </c>
      <c r="AX204" s="49" t="s">
        <v>23</v>
      </c>
      <c r="AY204" s="46" t="s">
        <v>4</v>
      </c>
      <c r="AZ204" s="46" t="s">
        <v>4</v>
      </c>
      <c r="BA204" s="46" t="s">
        <v>4</v>
      </c>
      <c r="BB204" s="46" t="s">
        <v>4</v>
      </c>
      <c r="BC204" s="46" t="s">
        <v>4</v>
      </c>
      <c r="BD204" s="50"/>
      <c r="BE204" s="50"/>
      <c r="BF204" s="50"/>
      <c r="BG204" s="50"/>
      <c r="BH204" s="50"/>
      <c r="BI204" s="50"/>
      <c r="BJ204" s="50"/>
      <c r="BK204" s="50"/>
      <c r="BL204" s="50"/>
      <c r="BM204" s="50"/>
      <c r="BN204" s="50"/>
      <c r="BO204" s="50"/>
      <c r="BP204" s="51"/>
      <c r="BQ204" s="46" t="s">
        <v>4</v>
      </c>
      <c r="BR204" s="46" t="s">
        <v>4</v>
      </c>
      <c r="BS204" s="46" t="s">
        <v>4</v>
      </c>
      <c r="BT204" s="46" t="s">
        <v>4</v>
      </c>
      <c r="BU204" s="46" t="s">
        <v>4</v>
      </c>
      <c r="BV204" s="50"/>
      <c r="BW204" s="50"/>
      <c r="BX204" s="50"/>
      <c r="BY204" s="50"/>
      <c r="BZ204" s="50"/>
      <c r="CA204" s="50"/>
      <c r="CB204" s="50"/>
      <c r="CC204" s="50"/>
      <c r="CD204" s="50"/>
      <c r="CE204" s="50"/>
      <c r="CF204" s="50"/>
      <c r="CG204" s="50"/>
      <c r="CH204" s="50"/>
      <c r="CI204" s="52" t="s">
        <v>4</v>
      </c>
      <c r="CJ204" s="46" t="s">
        <v>4</v>
      </c>
      <c r="CK204" s="46" t="s">
        <v>4</v>
      </c>
      <c r="CL204" s="46" t="s">
        <v>4</v>
      </c>
      <c r="CM204" s="46" t="s">
        <v>4</v>
      </c>
      <c r="CN204" s="50"/>
      <c r="CO204" s="50"/>
      <c r="CP204" s="50"/>
      <c r="CQ204" s="50"/>
      <c r="CR204" s="50"/>
      <c r="CS204" s="50"/>
      <c r="CT204" s="50"/>
      <c r="CU204" s="50"/>
      <c r="CV204" s="50"/>
      <c r="CW204" s="50"/>
      <c r="CX204" s="50"/>
      <c r="CY204" s="50"/>
      <c r="CZ204" s="50"/>
      <c r="DA204" s="47" t="s">
        <v>24</v>
      </c>
      <c r="DB204" s="48" t="s">
        <v>25</v>
      </c>
      <c r="DC204" s="49" t="s">
        <v>26</v>
      </c>
      <c r="DD204" s="27"/>
    </row>
    <row r="205" spans="1:108" ht="24.95" customHeight="1">
      <c r="A205" s="14"/>
      <c r="B205" s="53">
        <v>1</v>
      </c>
      <c r="C205" s="190" t="s">
        <v>120</v>
      </c>
      <c r="D205" s="191"/>
      <c r="E205" s="56">
        <v>5</v>
      </c>
      <c r="F205" s="56">
        <v>4</v>
      </c>
      <c r="G205" s="56">
        <v>4</v>
      </c>
      <c r="H205" s="56">
        <v>4</v>
      </c>
      <c r="I205" s="56">
        <v>5</v>
      </c>
      <c r="J205" s="56">
        <v>4</v>
      </c>
      <c r="K205" s="56">
        <v>4</v>
      </c>
      <c r="L205" s="56">
        <v>6</v>
      </c>
      <c r="M205" s="56">
        <v>5</v>
      </c>
      <c r="N205" s="57">
        <f t="shared" ref="N205:N208" si="1535">SUM(E205:M205)</f>
        <v>41</v>
      </c>
      <c r="O205" s="56">
        <v>4</v>
      </c>
      <c r="P205" s="56">
        <v>4</v>
      </c>
      <c r="Q205" s="56">
        <v>5</v>
      </c>
      <c r="R205" s="56">
        <v>3</v>
      </c>
      <c r="S205" s="56">
        <v>6</v>
      </c>
      <c r="T205" s="56">
        <v>6</v>
      </c>
      <c r="U205" s="56">
        <v>4</v>
      </c>
      <c r="V205" s="56">
        <v>3</v>
      </c>
      <c r="W205" s="56">
        <v>6</v>
      </c>
      <c r="X205" s="57">
        <f t="shared" ref="X205:X208" si="1536">SUM(O205:W205)</f>
        <v>41</v>
      </c>
      <c r="Y205" s="57">
        <f t="shared" ref="Y205:Y208" si="1537">N205+X205</f>
        <v>82</v>
      </c>
      <c r="Z205" s="164"/>
      <c r="AA205" s="7">
        <f t="shared" ref="AA205:AA208" si="1538">IF(E205="","",E205-E$4)</f>
        <v>1</v>
      </c>
      <c r="AB205" s="7">
        <f t="shared" ref="AB205:AB208" si="1539">IF(F205="","",F205-F$4)</f>
        <v>0</v>
      </c>
      <c r="AC205" s="7">
        <f t="shared" ref="AC205:AC208" si="1540">IF(G205="","",G205-G$4)</f>
        <v>1</v>
      </c>
      <c r="AD205" s="7">
        <f t="shared" ref="AD205:AD208" si="1541">IF(H205="","",H205-H$4)</f>
        <v>0</v>
      </c>
      <c r="AE205" s="7">
        <f t="shared" ref="AE205:AE208" si="1542">IF(I205="","",I205-I$4)</f>
        <v>0</v>
      </c>
      <c r="AF205" s="7">
        <f t="shared" ref="AF205:AF208" si="1543">IF(J205="","",J205-J$4)</f>
        <v>1</v>
      </c>
      <c r="AG205" s="7">
        <f t="shared" ref="AG205:AG208" si="1544">IF(K205="","",K205-K$4)</f>
        <v>0</v>
      </c>
      <c r="AH205" s="7">
        <f t="shared" ref="AH205:AH208" si="1545">IF(L205="","",L205-L$4)</f>
        <v>1</v>
      </c>
      <c r="AI205" s="7">
        <f t="shared" ref="AI205:AI208" si="1546">IF(M205="","",M205-M$4)</f>
        <v>1</v>
      </c>
      <c r="AJ205" s="7">
        <f t="shared" ref="AJ205:AJ208" si="1547">IF(O205="","",O205-O$4)</f>
        <v>0</v>
      </c>
      <c r="AK205" s="7">
        <f t="shared" ref="AK205:AK208" si="1548">IF(P205="","",P205-P$4)</f>
        <v>1</v>
      </c>
      <c r="AL205" s="7">
        <f t="shared" ref="AL205:AL208" si="1549">IF(Q205="","",Q205-Q$4)</f>
        <v>1</v>
      </c>
      <c r="AM205" s="7">
        <f t="shared" ref="AM205:AM208" si="1550">IF(R205="","",R205-R$4)</f>
        <v>0</v>
      </c>
      <c r="AN205" s="7">
        <f t="shared" ref="AN205:AN208" si="1551">IF(S205="","",S205-S$4)</f>
        <v>1</v>
      </c>
      <c r="AO205" s="7">
        <f t="shared" ref="AO205:AO208" si="1552">IF(T205="","",T205-T$4)</f>
        <v>2</v>
      </c>
      <c r="AP205" s="7">
        <f t="shared" ref="AP205:AP208" si="1553">IF(U205="","",U205-U$4)</f>
        <v>0</v>
      </c>
      <c r="AQ205" s="7">
        <f t="shared" ref="AQ205:AQ208" si="1554">IF(V205="","",V205-V$4)</f>
        <v>-1</v>
      </c>
      <c r="AR205" s="7">
        <f t="shared" ref="AR205:AR208" si="1555">IF(W205="","",W205-W$4)</f>
        <v>1</v>
      </c>
      <c r="AS205" s="58">
        <f t="shared" ref="AS205:AS208" si="1556">COUNTIF($AA205:$AR205,"=-2")</f>
        <v>0</v>
      </c>
      <c r="AT205" s="59">
        <f t="shared" ref="AT205:AT208" si="1557">COUNTIF($AA205:$AR205,"=-1")</f>
        <v>1</v>
      </c>
      <c r="AU205" s="59">
        <f t="shared" ref="AU205:AU208" si="1558">COUNTIF($AA205:$AR205,"=0")</f>
        <v>7</v>
      </c>
      <c r="AV205" s="59">
        <f t="shared" ref="AV205:AV208" si="1559">COUNTIF($AA205:$AR205,"=1")</f>
        <v>9</v>
      </c>
      <c r="AW205" s="59">
        <f t="shared" ref="AW205:AW208" si="1560">COUNTIF($AA205:$AR205,"=2")</f>
        <v>1</v>
      </c>
      <c r="AX205" s="60">
        <f t="shared" ref="AX205:AX208" si="1561">COUNTIF($AA205:$AR205,"&gt;2")</f>
        <v>0</v>
      </c>
      <c r="AY205" s="50" t="str">
        <f t="shared" ref="AY205:AY208" si="1562">IF(AA$4=3,AA205,"")</f>
        <v/>
      </c>
      <c r="AZ205" s="50" t="str">
        <f t="shared" ref="AZ205:AZ208" si="1563">IF(AB$4=3,AB205,"")</f>
        <v/>
      </c>
      <c r="BA205" s="50">
        <f t="shared" ref="BA205:BA208" si="1564">IF(AC$4=3,AC205,"")</f>
        <v>1</v>
      </c>
      <c r="BB205" s="50" t="str">
        <f t="shared" ref="BB205:BB208" si="1565">IF(AD$4=3,AD205,"")</f>
        <v/>
      </c>
      <c r="BC205" s="50" t="str">
        <f t="shared" ref="BC205:BC208" si="1566">IF(AE$4=3,AE205,"")</f>
        <v/>
      </c>
      <c r="BD205" s="50">
        <f t="shared" ref="BD205:BD208" si="1567">IF(AF$4=3,AF205,"")</f>
        <v>1</v>
      </c>
      <c r="BE205" s="50" t="str">
        <f t="shared" ref="BE205:BE208" si="1568">IF(AG$4=3,AG205,"")</f>
        <v/>
      </c>
      <c r="BF205" s="50" t="str">
        <f t="shared" ref="BF205:BF208" si="1569">IF(AH$4=3,AH205,"")</f>
        <v/>
      </c>
      <c r="BG205" s="50" t="str">
        <f t="shared" ref="BG205:BG208" si="1570">IF(AI$4=3,AI205,"")</f>
        <v/>
      </c>
      <c r="BH205" s="50" t="str">
        <f t="shared" ref="BH205:BH208" si="1571">IF(AJ$4=3,AJ205,"")</f>
        <v/>
      </c>
      <c r="BI205" s="50">
        <f t="shared" ref="BI205:BI208" si="1572">IF(AK$4=3,AK205,"")</f>
        <v>1</v>
      </c>
      <c r="BJ205" s="50" t="str">
        <f t="shared" ref="BJ205:BJ208" si="1573">IF(AL$4=3,AL205,"")</f>
        <v/>
      </c>
      <c r="BK205" s="50">
        <f t="shared" ref="BK205:BK208" si="1574">IF(AM$4=3,AM205,"")</f>
        <v>0</v>
      </c>
      <c r="BL205" s="50" t="str">
        <f t="shared" ref="BL205:BL208" si="1575">IF(AN$4=3,AN205,"")</f>
        <v/>
      </c>
      <c r="BM205" s="50" t="str">
        <f t="shared" ref="BM205:BM208" si="1576">IF(AO$4=3,AO205,"")</f>
        <v/>
      </c>
      <c r="BN205" s="50" t="str">
        <f t="shared" ref="BN205:BN208" si="1577">IF(AP$4=3,AP205,"")</f>
        <v/>
      </c>
      <c r="BO205" s="50" t="str">
        <f t="shared" ref="BO205:BO208" si="1578">IF(AQ$4=3,AQ205,"")</f>
        <v/>
      </c>
      <c r="BP205" s="51" t="str">
        <f t="shared" ref="BP205:BP208" si="1579">IF(AR$4=3,AR205,"")</f>
        <v/>
      </c>
      <c r="BQ205" s="50">
        <f t="shared" ref="BQ205:BQ208" si="1580">IF(AA$4=4,AA205,"")</f>
        <v>1</v>
      </c>
      <c r="BR205" s="50">
        <f t="shared" ref="BR205:BR208" si="1581">IF(AB$4=4,AB205,"")</f>
        <v>0</v>
      </c>
      <c r="BS205" s="50" t="str">
        <f t="shared" ref="BS205:BS208" si="1582">IF(AC$4=4,AC205,"")</f>
        <v/>
      </c>
      <c r="BT205" s="50">
        <f t="shared" ref="BT205:BT208" si="1583">IF(AD$4=4,AD205,"")</f>
        <v>0</v>
      </c>
      <c r="BU205" s="50" t="str">
        <f t="shared" ref="BU205:BU208" si="1584">IF(AE$4=4,AE205,"")</f>
        <v/>
      </c>
      <c r="BV205" s="50" t="str">
        <f t="shared" ref="BV205:BV208" si="1585">IF(AF$4=4,AF205,"")</f>
        <v/>
      </c>
      <c r="BW205" s="50">
        <f t="shared" ref="BW205:BW208" si="1586">IF(AG$4=4,AG205,"")</f>
        <v>0</v>
      </c>
      <c r="BX205" s="50" t="str">
        <f t="shared" ref="BX205:BX208" si="1587">IF(AH$4=4,AH205,"")</f>
        <v/>
      </c>
      <c r="BY205" s="50">
        <f t="shared" ref="BY205:BY208" si="1588">IF(AI$4=4,AI205,"")</f>
        <v>1</v>
      </c>
      <c r="BZ205" s="50">
        <f t="shared" ref="BZ205:BZ208" si="1589">IF(AJ$4=4,AJ205,"")</f>
        <v>0</v>
      </c>
      <c r="CA205" s="50" t="str">
        <f t="shared" ref="CA205:CA208" si="1590">IF(AK$4=4,AK205,"")</f>
        <v/>
      </c>
      <c r="CB205" s="50">
        <f t="shared" ref="CB205:CB208" si="1591">IF(AL$4=4,AL205,"")</f>
        <v>1</v>
      </c>
      <c r="CC205" s="50" t="str">
        <f t="shared" ref="CC205:CC208" si="1592">IF(AM$4=4,AM205,"")</f>
        <v/>
      </c>
      <c r="CD205" s="50" t="str">
        <f t="shared" ref="CD205:CD208" si="1593">IF(AN$4=4,AN205,"")</f>
        <v/>
      </c>
      <c r="CE205" s="50">
        <f t="shared" ref="CE205:CE208" si="1594">IF(AO$4=4,AO205,"")</f>
        <v>2</v>
      </c>
      <c r="CF205" s="50">
        <f t="shared" ref="CF205:CF208" si="1595">IF(AP$4=4,AP205,"")</f>
        <v>0</v>
      </c>
      <c r="CG205" s="50">
        <f t="shared" ref="CG205:CG208" si="1596">IF(AQ$4=4,AQ205,"")</f>
        <v>-1</v>
      </c>
      <c r="CH205" s="50" t="str">
        <f t="shared" ref="CH205:CH208" si="1597">IF(AR$4=4,AR205,"")</f>
        <v/>
      </c>
      <c r="CI205" s="61" t="str">
        <f t="shared" ref="CI205:CI208" si="1598">IF(AA$4=5,AA205,"")</f>
        <v/>
      </c>
      <c r="CJ205" s="50" t="str">
        <f t="shared" ref="CJ205:CJ208" si="1599">IF(AB$4=5,AB205,"")</f>
        <v/>
      </c>
      <c r="CK205" s="50" t="str">
        <f t="shared" ref="CK205:CK208" si="1600">IF(AC$4=5,AC205,"")</f>
        <v/>
      </c>
      <c r="CL205" s="50" t="str">
        <f t="shared" ref="CL205:CL208" si="1601">IF(AD$4=5,AD205,"")</f>
        <v/>
      </c>
      <c r="CM205" s="50">
        <f t="shared" ref="CM205:CM208" si="1602">IF(AE$4=5,AE205,"")</f>
        <v>0</v>
      </c>
      <c r="CN205" s="50" t="str">
        <f t="shared" ref="CN205:CN208" si="1603">IF(AF$4=5,AF205,"")</f>
        <v/>
      </c>
      <c r="CO205" s="50" t="str">
        <f t="shared" ref="CO205:CO208" si="1604">IF(AG$4=5,AG205,"")</f>
        <v/>
      </c>
      <c r="CP205" s="50">
        <f t="shared" ref="CP205:CP208" si="1605">IF(AH$4=5,AH205,"")</f>
        <v>1</v>
      </c>
      <c r="CQ205" s="50" t="str">
        <f t="shared" ref="CQ205:CQ208" si="1606">IF(AI$4=5,AI205,"")</f>
        <v/>
      </c>
      <c r="CR205" s="50" t="str">
        <f t="shared" ref="CR205:CR208" si="1607">IF(AJ$4=5,AJ205,"")</f>
        <v/>
      </c>
      <c r="CS205" s="50" t="str">
        <f t="shared" ref="CS205:CS208" si="1608">IF(AK$4=5,AK205,"")</f>
        <v/>
      </c>
      <c r="CT205" s="50" t="str">
        <f t="shared" ref="CT205:CT208" si="1609">IF(AL$4=5,AL205,"")</f>
        <v/>
      </c>
      <c r="CU205" s="50" t="str">
        <f t="shared" ref="CU205:CU208" si="1610">IF(AM$4=5,AM205,"")</f>
        <v/>
      </c>
      <c r="CV205" s="50">
        <f t="shared" ref="CV205:CV208" si="1611">IF(AN$4=5,AN205,"")</f>
        <v>1</v>
      </c>
      <c r="CW205" s="50" t="str">
        <f t="shared" ref="CW205:CW208" si="1612">IF(AO$4=5,AO205,"")</f>
        <v/>
      </c>
      <c r="CX205" s="50" t="str">
        <f t="shared" ref="CX205:CX208" si="1613">IF(AP$4=5,AP205,"")</f>
        <v/>
      </c>
      <c r="CY205" s="50" t="str">
        <f t="shared" ref="CY205:CY208" si="1614">IF(AQ$4=5,AQ205,"")</f>
        <v/>
      </c>
      <c r="CZ205" s="50">
        <f t="shared" ref="CZ205:CZ208" si="1615">IF(AR$4=5,AR205,"")</f>
        <v>1</v>
      </c>
      <c r="DA205" s="62">
        <f t="shared" ref="DA205:DA208" si="1616">SUM(AY205:BP205)</f>
        <v>3</v>
      </c>
      <c r="DB205" s="63">
        <f t="shared" ref="DB205:DB208" si="1617">SUM(BQ205:CH205)</f>
        <v>4</v>
      </c>
      <c r="DC205" s="64">
        <f t="shared" ref="DC205:DC208" si="1618">SUM(CI205:CZ205)</f>
        <v>3</v>
      </c>
      <c r="DD205" s="27"/>
    </row>
    <row r="206" spans="1:108" ht="24.95" customHeight="1">
      <c r="A206" s="14"/>
      <c r="B206" s="53">
        <v>2</v>
      </c>
      <c r="C206" s="190" t="s">
        <v>121</v>
      </c>
      <c r="D206" s="191"/>
      <c r="E206" s="56">
        <v>3</v>
      </c>
      <c r="F206" s="56">
        <v>5</v>
      </c>
      <c r="G206" s="56">
        <v>3</v>
      </c>
      <c r="H206" s="56">
        <v>3</v>
      </c>
      <c r="I206" s="56">
        <v>6</v>
      </c>
      <c r="J206" s="56">
        <v>4</v>
      </c>
      <c r="K206" s="56">
        <v>5</v>
      </c>
      <c r="L206" s="56">
        <v>5</v>
      </c>
      <c r="M206" s="56">
        <v>4</v>
      </c>
      <c r="N206" s="57">
        <f t="shared" si="1535"/>
        <v>38</v>
      </c>
      <c r="O206" s="56">
        <v>4</v>
      </c>
      <c r="P206" s="56">
        <v>4</v>
      </c>
      <c r="Q206" s="56">
        <v>6</v>
      </c>
      <c r="R206" s="56">
        <v>3</v>
      </c>
      <c r="S206" s="56">
        <v>5</v>
      </c>
      <c r="T206" s="56">
        <v>5</v>
      </c>
      <c r="U206" s="56">
        <v>4</v>
      </c>
      <c r="V206" s="56">
        <v>4</v>
      </c>
      <c r="W206" s="56">
        <v>6</v>
      </c>
      <c r="X206" s="57">
        <f t="shared" si="1536"/>
        <v>41</v>
      </c>
      <c r="Y206" s="57">
        <f t="shared" si="1537"/>
        <v>79</v>
      </c>
      <c r="Z206" s="164"/>
      <c r="AA206" s="7">
        <f t="shared" si="1538"/>
        <v>-1</v>
      </c>
      <c r="AB206" s="7">
        <f t="shared" si="1539"/>
        <v>1</v>
      </c>
      <c r="AC206" s="7">
        <f t="shared" si="1540"/>
        <v>0</v>
      </c>
      <c r="AD206" s="7">
        <f t="shared" si="1541"/>
        <v>-1</v>
      </c>
      <c r="AE206" s="7">
        <f t="shared" si="1542"/>
        <v>1</v>
      </c>
      <c r="AF206" s="7">
        <f t="shared" si="1543"/>
        <v>1</v>
      </c>
      <c r="AG206" s="7">
        <f t="shared" si="1544"/>
        <v>1</v>
      </c>
      <c r="AH206" s="7">
        <f t="shared" si="1545"/>
        <v>0</v>
      </c>
      <c r="AI206" s="7">
        <f t="shared" si="1546"/>
        <v>0</v>
      </c>
      <c r="AJ206" s="7">
        <f t="shared" si="1547"/>
        <v>0</v>
      </c>
      <c r="AK206" s="7">
        <f t="shared" si="1548"/>
        <v>1</v>
      </c>
      <c r="AL206" s="7">
        <f t="shared" si="1549"/>
        <v>2</v>
      </c>
      <c r="AM206" s="7">
        <f t="shared" si="1550"/>
        <v>0</v>
      </c>
      <c r="AN206" s="7">
        <f t="shared" si="1551"/>
        <v>0</v>
      </c>
      <c r="AO206" s="7">
        <f t="shared" si="1552"/>
        <v>1</v>
      </c>
      <c r="AP206" s="7">
        <f t="shared" si="1553"/>
        <v>0</v>
      </c>
      <c r="AQ206" s="7">
        <f t="shared" si="1554"/>
        <v>0</v>
      </c>
      <c r="AR206" s="7">
        <f t="shared" si="1555"/>
        <v>1</v>
      </c>
      <c r="AS206" s="65">
        <f t="shared" si="1556"/>
        <v>0</v>
      </c>
      <c r="AT206" s="66">
        <f t="shared" si="1557"/>
        <v>2</v>
      </c>
      <c r="AU206" s="66">
        <f t="shared" si="1558"/>
        <v>8</v>
      </c>
      <c r="AV206" s="66">
        <f t="shared" si="1559"/>
        <v>7</v>
      </c>
      <c r="AW206" s="66">
        <f t="shared" si="1560"/>
        <v>1</v>
      </c>
      <c r="AX206" s="67">
        <f t="shared" si="1561"/>
        <v>0</v>
      </c>
      <c r="AY206" s="50" t="str">
        <f t="shared" si="1562"/>
        <v/>
      </c>
      <c r="AZ206" s="50" t="str">
        <f t="shared" si="1563"/>
        <v/>
      </c>
      <c r="BA206" s="50">
        <f t="shared" si="1564"/>
        <v>0</v>
      </c>
      <c r="BB206" s="50" t="str">
        <f t="shared" si="1565"/>
        <v/>
      </c>
      <c r="BC206" s="50" t="str">
        <f t="shared" si="1566"/>
        <v/>
      </c>
      <c r="BD206" s="50">
        <f t="shared" si="1567"/>
        <v>1</v>
      </c>
      <c r="BE206" s="50" t="str">
        <f t="shared" si="1568"/>
        <v/>
      </c>
      <c r="BF206" s="50" t="str">
        <f t="shared" si="1569"/>
        <v/>
      </c>
      <c r="BG206" s="50" t="str">
        <f t="shared" si="1570"/>
        <v/>
      </c>
      <c r="BH206" s="50" t="str">
        <f t="shared" si="1571"/>
        <v/>
      </c>
      <c r="BI206" s="50">
        <f t="shared" si="1572"/>
        <v>1</v>
      </c>
      <c r="BJ206" s="50" t="str">
        <f t="shared" si="1573"/>
        <v/>
      </c>
      <c r="BK206" s="50">
        <f t="shared" si="1574"/>
        <v>0</v>
      </c>
      <c r="BL206" s="50" t="str">
        <f t="shared" si="1575"/>
        <v/>
      </c>
      <c r="BM206" s="50" t="str">
        <f t="shared" si="1576"/>
        <v/>
      </c>
      <c r="BN206" s="50" t="str">
        <f t="shared" si="1577"/>
        <v/>
      </c>
      <c r="BO206" s="50" t="str">
        <f t="shared" si="1578"/>
        <v/>
      </c>
      <c r="BP206" s="51" t="str">
        <f t="shared" si="1579"/>
        <v/>
      </c>
      <c r="BQ206" s="50">
        <f t="shared" si="1580"/>
        <v>-1</v>
      </c>
      <c r="BR206" s="50">
        <f t="shared" si="1581"/>
        <v>1</v>
      </c>
      <c r="BS206" s="50" t="str">
        <f t="shared" si="1582"/>
        <v/>
      </c>
      <c r="BT206" s="50">
        <f t="shared" si="1583"/>
        <v>-1</v>
      </c>
      <c r="BU206" s="50" t="str">
        <f t="shared" si="1584"/>
        <v/>
      </c>
      <c r="BV206" s="50" t="str">
        <f t="shared" si="1585"/>
        <v/>
      </c>
      <c r="BW206" s="50">
        <f t="shared" si="1586"/>
        <v>1</v>
      </c>
      <c r="BX206" s="50" t="str">
        <f t="shared" si="1587"/>
        <v/>
      </c>
      <c r="BY206" s="50">
        <f t="shared" si="1588"/>
        <v>0</v>
      </c>
      <c r="BZ206" s="50">
        <f t="shared" si="1589"/>
        <v>0</v>
      </c>
      <c r="CA206" s="50" t="str">
        <f t="shared" si="1590"/>
        <v/>
      </c>
      <c r="CB206" s="50">
        <f t="shared" si="1591"/>
        <v>2</v>
      </c>
      <c r="CC206" s="50" t="str">
        <f t="shared" si="1592"/>
        <v/>
      </c>
      <c r="CD206" s="50" t="str">
        <f t="shared" si="1593"/>
        <v/>
      </c>
      <c r="CE206" s="50">
        <f t="shared" si="1594"/>
        <v>1</v>
      </c>
      <c r="CF206" s="50">
        <f t="shared" si="1595"/>
        <v>0</v>
      </c>
      <c r="CG206" s="50">
        <f t="shared" si="1596"/>
        <v>0</v>
      </c>
      <c r="CH206" s="50" t="str">
        <f t="shared" si="1597"/>
        <v/>
      </c>
      <c r="CI206" s="61" t="str">
        <f t="shared" si="1598"/>
        <v/>
      </c>
      <c r="CJ206" s="50" t="str">
        <f t="shared" si="1599"/>
        <v/>
      </c>
      <c r="CK206" s="50" t="str">
        <f t="shared" si="1600"/>
        <v/>
      </c>
      <c r="CL206" s="50" t="str">
        <f t="shared" si="1601"/>
        <v/>
      </c>
      <c r="CM206" s="50">
        <f t="shared" si="1602"/>
        <v>1</v>
      </c>
      <c r="CN206" s="50" t="str">
        <f t="shared" si="1603"/>
        <v/>
      </c>
      <c r="CO206" s="50" t="str">
        <f t="shared" si="1604"/>
        <v/>
      </c>
      <c r="CP206" s="50">
        <f t="shared" si="1605"/>
        <v>0</v>
      </c>
      <c r="CQ206" s="50" t="str">
        <f t="shared" si="1606"/>
        <v/>
      </c>
      <c r="CR206" s="50" t="str">
        <f t="shared" si="1607"/>
        <v/>
      </c>
      <c r="CS206" s="50" t="str">
        <f t="shared" si="1608"/>
        <v/>
      </c>
      <c r="CT206" s="50" t="str">
        <f t="shared" si="1609"/>
        <v/>
      </c>
      <c r="CU206" s="50" t="str">
        <f t="shared" si="1610"/>
        <v/>
      </c>
      <c r="CV206" s="50">
        <f t="shared" si="1611"/>
        <v>0</v>
      </c>
      <c r="CW206" s="50" t="str">
        <f t="shared" si="1612"/>
        <v/>
      </c>
      <c r="CX206" s="50" t="str">
        <f t="shared" si="1613"/>
        <v/>
      </c>
      <c r="CY206" s="50" t="str">
        <f t="shared" si="1614"/>
        <v/>
      </c>
      <c r="CZ206" s="50">
        <f t="shared" si="1615"/>
        <v>1</v>
      </c>
      <c r="DA206" s="68">
        <f t="shared" si="1616"/>
        <v>2</v>
      </c>
      <c r="DB206" s="69">
        <f t="shared" si="1617"/>
        <v>3</v>
      </c>
      <c r="DC206" s="70">
        <f t="shared" si="1618"/>
        <v>2</v>
      </c>
      <c r="DD206" s="27"/>
    </row>
    <row r="207" spans="1:108" ht="24.95" customHeight="1">
      <c r="A207" s="14"/>
      <c r="B207" s="53" t="s">
        <v>29</v>
      </c>
      <c r="C207" s="190" t="s">
        <v>122</v>
      </c>
      <c r="D207" s="191"/>
      <c r="E207" s="56">
        <v>4</v>
      </c>
      <c r="F207" s="56">
        <v>5</v>
      </c>
      <c r="G207" s="56">
        <v>5</v>
      </c>
      <c r="H207" s="56">
        <v>5</v>
      </c>
      <c r="I207" s="56">
        <v>6</v>
      </c>
      <c r="J207" s="56">
        <v>3</v>
      </c>
      <c r="K207" s="56">
        <v>4</v>
      </c>
      <c r="L207" s="56">
        <v>6</v>
      </c>
      <c r="M207" s="56">
        <v>3</v>
      </c>
      <c r="N207" s="57">
        <f t="shared" si="1535"/>
        <v>41</v>
      </c>
      <c r="O207" s="56">
        <v>6</v>
      </c>
      <c r="P207" s="56">
        <v>3</v>
      </c>
      <c r="Q207" s="56">
        <v>4</v>
      </c>
      <c r="R207" s="56">
        <v>3</v>
      </c>
      <c r="S207" s="56">
        <v>5</v>
      </c>
      <c r="T207" s="56">
        <v>4</v>
      </c>
      <c r="U207" s="56">
        <v>4</v>
      </c>
      <c r="V207" s="56">
        <v>5</v>
      </c>
      <c r="W207" s="56">
        <v>5</v>
      </c>
      <c r="X207" s="57">
        <f t="shared" si="1536"/>
        <v>39</v>
      </c>
      <c r="Y207" s="57">
        <f t="shared" si="1537"/>
        <v>80</v>
      </c>
      <c r="Z207" s="164"/>
      <c r="AA207" s="7">
        <f t="shared" si="1538"/>
        <v>0</v>
      </c>
      <c r="AB207" s="7">
        <f t="shared" si="1539"/>
        <v>1</v>
      </c>
      <c r="AC207" s="7">
        <f t="shared" si="1540"/>
        <v>2</v>
      </c>
      <c r="AD207" s="7">
        <f t="shared" si="1541"/>
        <v>1</v>
      </c>
      <c r="AE207" s="7">
        <f t="shared" si="1542"/>
        <v>1</v>
      </c>
      <c r="AF207" s="7">
        <f t="shared" si="1543"/>
        <v>0</v>
      </c>
      <c r="AG207" s="7">
        <f t="shared" si="1544"/>
        <v>0</v>
      </c>
      <c r="AH207" s="7">
        <f t="shared" si="1545"/>
        <v>1</v>
      </c>
      <c r="AI207" s="7">
        <f t="shared" si="1546"/>
        <v>-1</v>
      </c>
      <c r="AJ207" s="7">
        <f t="shared" si="1547"/>
        <v>2</v>
      </c>
      <c r="AK207" s="7">
        <f t="shared" si="1548"/>
        <v>0</v>
      </c>
      <c r="AL207" s="7">
        <f t="shared" si="1549"/>
        <v>0</v>
      </c>
      <c r="AM207" s="7">
        <f t="shared" si="1550"/>
        <v>0</v>
      </c>
      <c r="AN207" s="7">
        <f t="shared" si="1551"/>
        <v>0</v>
      </c>
      <c r="AO207" s="7">
        <f t="shared" si="1552"/>
        <v>0</v>
      </c>
      <c r="AP207" s="7">
        <f t="shared" si="1553"/>
        <v>0</v>
      </c>
      <c r="AQ207" s="7">
        <f t="shared" si="1554"/>
        <v>1</v>
      </c>
      <c r="AR207" s="7">
        <f t="shared" si="1555"/>
        <v>0</v>
      </c>
      <c r="AS207" s="65">
        <f t="shared" si="1556"/>
        <v>0</v>
      </c>
      <c r="AT207" s="66">
        <f t="shared" si="1557"/>
        <v>1</v>
      </c>
      <c r="AU207" s="66">
        <f t="shared" si="1558"/>
        <v>10</v>
      </c>
      <c r="AV207" s="66">
        <f t="shared" si="1559"/>
        <v>5</v>
      </c>
      <c r="AW207" s="66">
        <f t="shared" si="1560"/>
        <v>2</v>
      </c>
      <c r="AX207" s="67">
        <f t="shared" si="1561"/>
        <v>0</v>
      </c>
      <c r="AY207" s="50" t="str">
        <f t="shared" si="1562"/>
        <v/>
      </c>
      <c r="AZ207" s="50" t="str">
        <f t="shared" si="1563"/>
        <v/>
      </c>
      <c r="BA207" s="50">
        <f t="shared" si="1564"/>
        <v>2</v>
      </c>
      <c r="BB207" s="50" t="str">
        <f t="shared" si="1565"/>
        <v/>
      </c>
      <c r="BC207" s="50" t="str">
        <f t="shared" si="1566"/>
        <v/>
      </c>
      <c r="BD207" s="50">
        <f t="shared" si="1567"/>
        <v>0</v>
      </c>
      <c r="BE207" s="50" t="str">
        <f t="shared" si="1568"/>
        <v/>
      </c>
      <c r="BF207" s="50" t="str">
        <f t="shared" si="1569"/>
        <v/>
      </c>
      <c r="BG207" s="50" t="str">
        <f t="shared" si="1570"/>
        <v/>
      </c>
      <c r="BH207" s="50" t="str">
        <f t="shared" si="1571"/>
        <v/>
      </c>
      <c r="BI207" s="50">
        <f t="shared" si="1572"/>
        <v>0</v>
      </c>
      <c r="BJ207" s="50" t="str">
        <f t="shared" si="1573"/>
        <v/>
      </c>
      <c r="BK207" s="50">
        <f t="shared" si="1574"/>
        <v>0</v>
      </c>
      <c r="BL207" s="50" t="str">
        <f t="shared" si="1575"/>
        <v/>
      </c>
      <c r="BM207" s="50" t="str">
        <f t="shared" si="1576"/>
        <v/>
      </c>
      <c r="BN207" s="50" t="str">
        <f t="shared" si="1577"/>
        <v/>
      </c>
      <c r="BO207" s="50" t="str">
        <f t="shared" si="1578"/>
        <v/>
      </c>
      <c r="BP207" s="51" t="str">
        <f t="shared" si="1579"/>
        <v/>
      </c>
      <c r="BQ207" s="50">
        <f t="shared" si="1580"/>
        <v>0</v>
      </c>
      <c r="BR207" s="50">
        <f t="shared" si="1581"/>
        <v>1</v>
      </c>
      <c r="BS207" s="50" t="str">
        <f t="shared" si="1582"/>
        <v/>
      </c>
      <c r="BT207" s="50">
        <f t="shared" si="1583"/>
        <v>1</v>
      </c>
      <c r="BU207" s="50" t="str">
        <f t="shared" si="1584"/>
        <v/>
      </c>
      <c r="BV207" s="50" t="str">
        <f t="shared" si="1585"/>
        <v/>
      </c>
      <c r="BW207" s="50">
        <f t="shared" si="1586"/>
        <v>0</v>
      </c>
      <c r="BX207" s="50" t="str">
        <f t="shared" si="1587"/>
        <v/>
      </c>
      <c r="BY207" s="50">
        <f t="shared" si="1588"/>
        <v>-1</v>
      </c>
      <c r="BZ207" s="50">
        <f t="shared" si="1589"/>
        <v>2</v>
      </c>
      <c r="CA207" s="50" t="str">
        <f t="shared" si="1590"/>
        <v/>
      </c>
      <c r="CB207" s="50">
        <f t="shared" si="1591"/>
        <v>0</v>
      </c>
      <c r="CC207" s="50" t="str">
        <f t="shared" si="1592"/>
        <v/>
      </c>
      <c r="CD207" s="50" t="str">
        <f t="shared" si="1593"/>
        <v/>
      </c>
      <c r="CE207" s="50">
        <f t="shared" si="1594"/>
        <v>0</v>
      </c>
      <c r="CF207" s="50">
        <f t="shared" si="1595"/>
        <v>0</v>
      </c>
      <c r="CG207" s="50">
        <f t="shared" si="1596"/>
        <v>1</v>
      </c>
      <c r="CH207" s="50" t="str">
        <f t="shared" si="1597"/>
        <v/>
      </c>
      <c r="CI207" s="61" t="str">
        <f t="shared" si="1598"/>
        <v/>
      </c>
      <c r="CJ207" s="50" t="str">
        <f t="shared" si="1599"/>
        <v/>
      </c>
      <c r="CK207" s="50" t="str">
        <f t="shared" si="1600"/>
        <v/>
      </c>
      <c r="CL207" s="50" t="str">
        <f t="shared" si="1601"/>
        <v/>
      </c>
      <c r="CM207" s="50">
        <f t="shared" si="1602"/>
        <v>1</v>
      </c>
      <c r="CN207" s="50" t="str">
        <f t="shared" si="1603"/>
        <v/>
      </c>
      <c r="CO207" s="50" t="str">
        <f t="shared" si="1604"/>
        <v/>
      </c>
      <c r="CP207" s="50">
        <f t="shared" si="1605"/>
        <v>1</v>
      </c>
      <c r="CQ207" s="50" t="str">
        <f t="shared" si="1606"/>
        <v/>
      </c>
      <c r="CR207" s="50" t="str">
        <f t="shared" si="1607"/>
        <v/>
      </c>
      <c r="CS207" s="50" t="str">
        <f t="shared" si="1608"/>
        <v/>
      </c>
      <c r="CT207" s="50" t="str">
        <f t="shared" si="1609"/>
        <v/>
      </c>
      <c r="CU207" s="50" t="str">
        <f t="shared" si="1610"/>
        <v/>
      </c>
      <c r="CV207" s="50">
        <f t="shared" si="1611"/>
        <v>0</v>
      </c>
      <c r="CW207" s="50" t="str">
        <f t="shared" si="1612"/>
        <v/>
      </c>
      <c r="CX207" s="50" t="str">
        <f t="shared" si="1613"/>
        <v/>
      </c>
      <c r="CY207" s="50" t="str">
        <f t="shared" si="1614"/>
        <v/>
      </c>
      <c r="CZ207" s="50">
        <f t="shared" si="1615"/>
        <v>0</v>
      </c>
      <c r="DA207" s="68">
        <f t="shared" si="1616"/>
        <v>2</v>
      </c>
      <c r="DB207" s="69">
        <f t="shared" si="1617"/>
        <v>4</v>
      </c>
      <c r="DC207" s="70">
        <f t="shared" si="1618"/>
        <v>2</v>
      </c>
      <c r="DD207" s="27"/>
    </row>
    <row r="208" spans="1:108" s="82" customFormat="1" ht="24.95" customHeight="1" thickBot="1">
      <c r="A208" s="71"/>
      <c r="B208" s="72" t="s">
        <v>30</v>
      </c>
      <c r="C208" s="190" t="s">
        <v>123</v>
      </c>
      <c r="D208" s="191"/>
      <c r="E208" s="56">
        <v>5</v>
      </c>
      <c r="F208" s="56">
        <v>4</v>
      </c>
      <c r="G208" s="56">
        <v>4</v>
      </c>
      <c r="H208" s="56">
        <v>5</v>
      </c>
      <c r="I208" s="56">
        <v>4</v>
      </c>
      <c r="J208" s="56">
        <v>3</v>
      </c>
      <c r="K208" s="56">
        <v>4</v>
      </c>
      <c r="L208" s="56">
        <v>5</v>
      </c>
      <c r="M208" s="56">
        <v>3</v>
      </c>
      <c r="N208" s="57">
        <f t="shared" si="1535"/>
        <v>37</v>
      </c>
      <c r="O208" s="56">
        <v>4</v>
      </c>
      <c r="P208" s="56">
        <v>2</v>
      </c>
      <c r="Q208" s="56">
        <v>4</v>
      </c>
      <c r="R208" s="56">
        <v>3</v>
      </c>
      <c r="S208" s="56">
        <v>4</v>
      </c>
      <c r="T208" s="56">
        <v>4</v>
      </c>
      <c r="U208" s="56">
        <v>4</v>
      </c>
      <c r="V208" s="56">
        <v>3</v>
      </c>
      <c r="W208" s="56">
        <v>4</v>
      </c>
      <c r="X208" s="73">
        <f t="shared" si="1536"/>
        <v>32</v>
      </c>
      <c r="Y208" s="73">
        <f t="shared" si="1537"/>
        <v>69</v>
      </c>
      <c r="Z208" s="166"/>
      <c r="AA208" s="7">
        <f t="shared" si="1538"/>
        <v>1</v>
      </c>
      <c r="AB208" s="7">
        <f t="shared" si="1539"/>
        <v>0</v>
      </c>
      <c r="AC208" s="7">
        <f t="shared" si="1540"/>
        <v>1</v>
      </c>
      <c r="AD208" s="7">
        <f t="shared" si="1541"/>
        <v>1</v>
      </c>
      <c r="AE208" s="7">
        <f t="shared" si="1542"/>
        <v>-1</v>
      </c>
      <c r="AF208" s="7">
        <f t="shared" si="1543"/>
        <v>0</v>
      </c>
      <c r="AG208" s="7">
        <f t="shared" si="1544"/>
        <v>0</v>
      </c>
      <c r="AH208" s="7">
        <f t="shared" si="1545"/>
        <v>0</v>
      </c>
      <c r="AI208" s="7">
        <f t="shared" si="1546"/>
        <v>-1</v>
      </c>
      <c r="AJ208" s="7">
        <f t="shared" si="1547"/>
        <v>0</v>
      </c>
      <c r="AK208" s="7">
        <f t="shared" si="1548"/>
        <v>-1</v>
      </c>
      <c r="AL208" s="7">
        <f t="shared" si="1549"/>
        <v>0</v>
      </c>
      <c r="AM208" s="7">
        <f t="shared" si="1550"/>
        <v>0</v>
      </c>
      <c r="AN208" s="7">
        <f t="shared" si="1551"/>
        <v>-1</v>
      </c>
      <c r="AO208" s="7">
        <f t="shared" si="1552"/>
        <v>0</v>
      </c>
      <c r="AP208" s="7">
        <f t="shared" si="1553"/>
        <v>0</v>
      </c>
      <c r="AQ208" s="7">
        <f t="shared" si="1554"/>
        <v>-1</v>
      </c>
      <c r="AR208" s="7">
        <f t="shared" si="1555"/>
        <v>-1</v>
      </c>
      <c r="AS208" s="75">
        <f t="shared" si="1556"/>
        <v>0</v>
      </c>
      <c r="AT208" s="76">
        <f t="shared" si="1557"/>
        <v>6</v>
      </c>
      <c r="AU208" s="76">
        <f t="shared" si="1558"/>
        <v>9</v>
      </c>
      <c r="AV208" s="76">
        <f t="shared" si="1559"/>
        <v>3</v>
      </c>
      <c r="AW208" s="76">
        <f t="shared" si="1560"/>
        <v>0</v>
      </c>
      <c r="AX208" s="77">
        <f t="shared" si="1561"/>
        <v>0</v>
      </c>
      <c r="AY208" s="50" t="str">
        <f t="shared" si="1562"/>
        <v/>
      </c>
      <c r="AZ208" s="50" t="str">
        <f t="shared" si="1563"/>
        <v/>
      </c>
      <c r="BA208" s="50">
        <f t="shared" si="1564"/>
        <v>1</v>
      </c>
      <c r="BB208" s="50" t="str">
        <f t="shared" si="1565"/>
        <v/>
      </c>
      <c r="BC208" s="50" t="str">
        <f t="shared" si="1566"/>
        <v/>
      </c>
      <c r="BD208" s="50">
        <f t="shared" si="1567"/>
        <v>0</v>
      </c>
      <c r="BE208" s="50" t="str">
        <f t="shared" si="1568"/>
        <v/>
      </c>
      <c r="BF208" s="50" t="str">
        <f t="shared" si="1569"/>
        <v/>
      </c>
      <c r="BG208" s="50" t="str">
        <f t="shared" si="1570"/>
        <v/>
      </c>
      <c r="BH208" s="50" t="str">
        <f t="shared" si="1571"/>
        <v/>
      </c>
      <c r="BI208" s="50">
        <f t="shared" si="1572"/>
        <v>-1</v>
      </c>
      <c r="BJ208" s="50" t="str">
        <f t="shared" si="1573"/>
        <v/>
      </c>
      <c r="BK208" s="50">
        <f t="shared" si="1574"/>
        <v>0</v>
      </c>
      <c r="BL208" s="50" t="str">
        <f t="shared" si="1575"/>
        <v/>
      </c>
      <c r="BM208" s="50" t="str">
        <f t="shared" si="1576"/>
        <v/>
      </c>
      <c r="BN208" s="50" t="str">
        <f t="shared" si="1577"/>
        <v/>
      </c>
      <c r="BO208" s="50" t="str">
        <f t="shared" si="1578"/>
        <v/>
      </c>
      <c r="BP208" s="51" t="str">
        <f t="shared" si="1579"/>
        <v/>
      </c>
      <c r="BQ208" s="50">
        <f t="shared" si="1580"/>
        <v>1</v>
      </c>
      <c r="BR208" s="50">
        <f t="shared" si="1581"/>
        <v>0</v>
      </c>
      <c r="BS208" s="50" t="str">
        <f t="shared" si="1582"/>
        <v/>
      </c>
      <c r="BT208" s="50">
        <f t="shared" si="1583"/>
        <v>1</v>
      </c>
      <c r="BU208" s="50" t="str">
        <f t="shared" si="1584"/>
        <v/>
      </c>
      <c r="BV208" s="50" t="str">
        <f t="shared" si="1585"/>
        <v/>
      </c>
      <c r="BW208" s="50">
        <f t="shared" si="1586"/>
        <v>0</v>
      </c>
      <c r="BX208" s="50" t="str">
        <f t="shared" si="1587"/>
        <v/>
      </c>
      <c r="BY208" s="50">
        <f t="shared" si="1588"/>
        <v>-1</v>
      </c>
      <c r="BZ208" s="50">
        <f t="shared" si="1589"/>
        <v>0</v>
      </c>
      <c r="CA208" s="50" t="str">
        <f t="shared" si="1590"/>
        <v/>
      </c>
      <c r="CB208" s="50">
        <f t="shared" si="1591"/>
        <v>0</v>
      </c>
      <c r="CC208" s="50" t="str">
        <f t="shared" si="1592"/>
        <v/>
      </c>
      <c r="CD208" s="50" t="str">
        <f t="shared" si="1593"/>
        <v/>
      </c>
      <c r="CE208" s="50">
        <f t="shared" si="1594"/>
        <v>0</v>
      </c>
      <c r="CF208" s="50">
        <f t="shared" si="1595"/>
        <v>0</v>
      </c>
      <c r="CG208" s="50">
        <f t="shared" si="1596"/>
        <v>-1</v>
      </c>
      <c r="CH208" s="50" t="str">
        <f t="shared" si="1597"/>
        <v/>
      </c>
      <c r="CI208" s="61" t="str">
        <f t="shared" si="1598"/>
        <v/>
      </c>
      <c r="CJ208" s="50" t="str">
        <f t="shared" si="1599"/>
        <v/>
      </c>
      <c r="CK208" s="50" t="str">
        <f t="shared" si="1600"/>
        <v/>
      </c>
      <c r="CL208" s="50" t="str">
        <f t="shared" si="1601"/>
        <v/>
      </c>
      <c r="CM208" s="50">
        <f t="shared" si="1602"/>
        <v>-1</v>
      </c>
      <c r="CN208" s="50" t="str">
        <f t="shared" si="1603"/>
        <v/>
      </c>
      <c r="CO208" s="50" t="str">
        <f t="shared" si="1604"/>
        <v/>
      </c>
      <c r="CP208" s="50">
        <f t="shared" si="1605"/>
        <v>0</v>
      </c>
      <c r="CQ208" s="50" t="str">
        <f t="shared" si="1606"/>
        <v/>
      </c>
      <c r="CR208" s="50" t="str">
        <f t="shared" si="1607"/>
        <v/>
      </c>
      <c r="CS208" s="50" t="str">
        <f t="shared" si="1608"/>
        <v/>
      </c>
      <c r="CT208" s="50" t="str">
        <f t="shared" si="1609"/>
        <v/>
      </c>
      <c r="CU208" s="50" t="str">
        <f t="shared" si="1610"/>
        <v/>
      </c>
      <c r="CV208" s="50">
        <f t="shared" si="1611"/>
        <v>-1</v>
      </c>
      <c r="CW208" s="50" t="str">
        <f t="shared" si="1612"/>
        <v/>
      </c>
      <c r="CX208" s="50" t="str">
        <f t="shared" si="1613"/>
        <v/>
      </c>
      <c r="CY208" s="50" t="str">
        <f t="shared" si="1614"/>
        <v/>
      </c>
      <c r="CZ208" s="50">
        <f t="shared" si="1615"/>
        <v>-1</v>
      </c>
      <c r="DA208" s="78">
        <f t="shared" si="1616"/>
        <v>0</v>
      </c>
      <c r="DB208" s="79">
        <f t="shared" si="1617"/>
        <v>0</v>
      </c>
      <c r="DC208" s="80">
        <f t="shared" si="1618"/>
        <v>-3</v>
      </c>
      <c r="DD208" s="81"/>
    </row>
    <row r="209" spans="1:108" ht="12.75" customHeight="1">
      <c r="A209" s="14"/>
      <c r="B209" s="83"/>
      <c r="C209" s="83"/>
      <c r="D209" s="83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5"/>
      <c r="Q209" s="85"/>
      <c r="R209" s="85"/>
      <c r="S209" s="85"/>
      <c r="T209" s="85"/>
      <c r="U209" s="85"/>
      <c r="V209" s="85"/>
      <c r="W209" s="85"/>
      <c r="X209" s="192">
        <f t="shared" ref="X209" si="1619">SUM(Y205:Y208)</f>
        <v>310</v>
      </c>
      <c r="Y209" s="193"/>
      <c r="Z209" s="164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198">
        <f t="shared" ref="AS209:AX209" si="1620">SUM(AS205:AS208)</f>
        <v>0</v>
      </c>
      <c r="AT209" s="200">
        <f t="shared" si="1620"/>
        <v>10</v>
      </c>
      <c r="AU209" s="200">
        <f t="shared" si="1620"/>
        <v>34</v>
      </c>
      <c r="AV209" s="200">
        <f t="shared" si="1620"/>
        <v>24</v>
      </c>
      <c r="AW209" s="200">
        <f t="shared" si="1620"/>
        <v>4</v>
      </c>
      <c r="AX209" s="204">
        <f t="shared" si="1620"/>
        <v>0</v>
      </c>
      <c r="AY209" s="50"/>
      <c r="AZ209" s="50"/>
      <c r="BA209" s="50"/>
      <c r="BB209" s="50"/>
      <c r="BC209" s="50"/>
      <c r="BD209" s="50"/>
      <c r="BE209" s="50"/>
      <c r="BF209" s="50"/>
      <c r="BG209" s="50"/>
      <c r="BH209" s="50"/>
      <c r="BI209" s="50"/>
      <c r="BJ209" s="50"/>
      <c r="BK209" s="50"/>
      <c r="BL209" s="50"/>
      <c r="BM209" s="50"/>
      <c r="BN209" s="50"/>
      <c r="BO209" s="50"/>
      <c r="BP209" s="51"/>
      <c r="BQ209" s="50"/>
      <c r="BR209" s="50"/>
      <c r="BS209" s="50"/>
      <c r="BT209" s="50"/>
      <c r="BU209" s="50"/>
      <c r="BV209" s="50"/>
      <c r="BW209" s="50"/>
      <c r="BX209" s="50"/>
      <c r="BY209" s="50"/>
      <c r="BZ209" s="50"/>
      <c r="CA209" s="50"/>
      <c r="CB209" s="50"/>
      <c r="CC209" s="50"/>
      <c r="CD209" s="50"/>
      <c r="CE209" s="50"/>
      <c r="CF209" s="50"/>
      <c r="CG209" s="50"/>
      <c r="CH209" s="50"/>
      <c r="CI209" s="61"/>
      <c r="CJ209" s="50"/>
      <c r="CK209" s="50"/>
      <c r="CL209" s="50"/>
      <c r="CM209" s="50"/>
      <c r="CN209" s="50"/>
      <c r="CO209" s="50"/>
      <c r="CP209" s="50"/>
      <c r="CQ209" s="50"/>
      <c r="CR209" s="50"/>
      <c r="CS209" s="50"/>
      <c r="CT209" s="50"/>
      <c r="CU209" s="50"/>
      <c r="CV209" s="50"/>
      <c r="CW209" s="50"/>
      <c r="CX209" s="50"/>
      <c r="CY209" s="50"/>
      <c r="CZ209" s="50"/>
      <c r="DA209" s="206">
        <f t="shared" ref="DA209:DC209" si="1621">SUM(DA205:DA208)</f>
        <v>7</v>
      </c>
      <c r="DB209" s="186">
        <f t="shared" si="1621"/>
        <v>11</v>
      </c>
      <c r="DC209" s="188">
        <f t="shared" si="1621"/>
        <v>4</v>
      </c>
      <c r="DD209" s="27"/>
    </row>
    <row r="210" spans="1:108" ht="12.75" customHeight="1" thickBot="1">
      <c r="A210" s="14"/>
      <c r="B210" s="83"/>
      <c r="C210" s="83"/>
      <c r="D210" s="83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5"/>
      <c r="Q210" s="85"/>
      <c r="R210" s="85"/>
      <c r="S210" s="85"/>
      <c r="T210" s="85"/>
      <c r="U210" s="85"/>
      <c r="V210" s="85"/>
      <c r="W210" s="85"/>
      <c r="X210" s="194"/>
      <c r="Y210" s="195"/>
      <c r="Z210" s="164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199"/>
      <c r="AT210" s="201"/>
      <c r="AU210" s="201"/>
      <c r="AV210" s="201"/>
      <c r="AW210" s="201"/>
      <c r="AX210" s="205"/>
      <c r="AY210" s="50"/>
      <c r="AZ210" s="50"/>
      <c r="BA210" s="50"/>
      <c r="BB210" s="50"/>
      <c r="BC210" s="50"/>
      <c r="BD210" s="50"/>
      <c r="BE210" s="50"/>
      <c r="BF210" s="50"/>
      <c r="BG210" s="50"/>
      <c r="BH210" s="50"/>
      <c r="BI210" s="50"/>
      <c r="BJ210" s="50"/>
      <c r="BK210" s="50"/>
      <c r="BL210" s="50"/>
      <c r="BM210" s="50"/>
      <c r="BN210" s="50"/>
      <c r="BO210" s="50"/>
      <c r="BP210" s="51"/>
      <c r="BQ210" s="50"/>
      <c r="BR210" s="50"/>
      <c r="BS210" s="50"/>
      <c r="BT210" s="50"/>
      <c r="BU210" s="50"/>
      <c r="BV210" s="50"/>
      <c r="BW210" s="50"/>
      <c r="BX210" s="50"/>
      <c r="BY210" s="50"/>
      <c r="BZ210" s="50"/>
      <c r="CA210" s="50"/>
      <c r="CB210" s="50"/>
      <c r="CC210" s="50"/>
      <c r="CD210" s="50"/>
      <c r="CE210" s="50"/>
      <c r="CF210" s="50"/>
      <c r="CG210" s="50"/>
      <c r="CH210" s="50"/>
      <c r="CI210" s="61"/>
      <c r="CJ210" s="50"/>
      <c r="CK210" s="50"/>
      <c r="CL210" s="50"/>
      <c r="CM210" s="50"/>
      <c r="CN210" s="50"/>
      <c r="CO210" s="50"/>
      <c r="CP210" s="50"/>
      <c r="CQ210" s="50"/>
      <c r="CR210" s="50"/>
      <c r="CS210" s="50"/>
      <c r="CT210" s="50"/>
      <c r="CU210" s="50"/>
      <c r="CV210" s="50"/>
      <c r="CW210" s="50"/>
      <c r="CX210" s="50"/>
      <c r="CY210" s="50"/>
      <c r="CZ210" s="50"/>
      <c r="DA210" s="207"/>
      <c r="DB210" s="187"/>
      <c r="DC210" s="189"/>
      <c r="DD210" s="27"/>
    </row>
    <row r="211" spans="1:108" ht="13.5" customHeight="1" thickBot="1">
      <c r="A211" s="14"/>
      <c r="B211" s="83"/>
      <c r="C211" s="83"/>
      <c r="D211" s="83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5"/>
      <c r="Q211" s="85"/>
      <c r="R211" s="85"/>
      <c r="S211" s="85"/>
      <c r="T211" s="85"/>
      <c r="U211" s="85"/>
      <c r="V211" s="85"/>
      <c r="W211" s="85"/>
      <c r="X211" s="196"/>
      <c r="Y211" s="197"/>
      <c r="Z211" s="164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22"/>
      <c r="AT211" s="23"/>
      <c r="AU211" s="23"/>
      <c r="AV211" s="23"/>
      <c r="AW211" s="23"/>
      <c r="AX211" s="23"/>
      <c r="AY211" s="24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6"/>
      <c r="BQ211" s="25"/>
      <c r="BR211" s="25"/>
      <c r="BS211" s="25"/>
      <c r="BT211" s="25"/>
      <c r="BU211" s="25"/>
      <c r="BV211" s="25"/>
      <c r="BW211" s="25"/>
      <c r="BX211" s="25"/>
      <c r="BY211" s="25"/>
      <c r="BZ211" s="25"/>
      <c r="CA211" s="25"/>
      <c r="CB211" s="25"/>
      <c r="CC211" s="25"/>
      <c r="CD211" s="25"/>
      <c r="CE211" s="25"/>
      <c r="CF211" s="25"/>
      <c r="CG211" s="25"/>
      <c r="CH211" s="25"/>
      <c r="CI211" s="24"/>
      <c r="CJ211" s="25"/>
      <c r="CK211" s="25"/>
      <c r="CL211" s="25"/>
      <c r="CM211" s="25"/>
      <c r="CN211" s="25"/>
      <c r="CO211" s="25"/>
      <c r="CP211" s="25"/>
      <c r="CQ211" s="25"/>
      <c r="CR211" s="25"/>
      <c r="CS211" s="25"/>
      <c r="CT211" s="25"/>
      <c r="CU211" s="25"/>
      <c r="CV211" s="25"/>
      <c r="CW211" s="25"/>
      <c r="CX211" s="25"/>
      <c r="CY211" s="25"/>
      <c r="CZ211" s="26"/>
      <c r="DA211" s="23"/>
      <c r="DB211" s="23"/>
      <c r="DC211" s="23"/>
      <c r="DD211" s="27"/>
    </row>
    <row r="212" spans="1:108">
      <c r="A212" s="28"/>
      <c r="B212" s="86"/>
      <c r="C212" s="86"/>
      <c r="D212" s="153" t="str">
        <f>C203</f>
        <v>SHEBOYGAN FALLS</v>
      </c>
      <c r="E212" s="152">
        <f t="shared" ref="E212:M212" si="1622">SUM(E205:E208)</f>
        <v>17</v>
      </c>
      <c r="F212" s="152">
        <f t="shared" si="1622"/>
        <v>18</v>
      </c>
      <c r="G212" s="152">
        <f t="shared" si="1622"/>
        <v>16</v>
      </c>
      <c r="H212" s="152">
        <f t="shared" si="1622"/>
        <v>17</v>
      </c>
      <c r="I212" s="152">
        <f t="shared" si="1622"/>
        <v>21</v>
      </c>
      <c r="J212" s="152">
        <f t="shared" si="1622"/>
        <v>14</v>
      </c>
      <c r="K212" s="152">
        <f t="shared" si="1622"/>
        <v>17</v>
      </c>
      <c r="L212" s="152">
        <f t="shared" si="1622"/>
        <v>22</v>
      </c>
      <c r="M212" s="152">
        <f t="shared" si="1622"/>
        <v>15</v>
      </c>
      <c r="N212" s="152">
        <f>SUM(N205:N208)</f>
        <v>157</v>
      </c>
      <c r="O212" s="152">
        <f t="shared" ref="O212:Y212" si="1623">SUM(O205:O208)</f>
        <v>18</v>
      </c>
      <c r="P212" s="152">
        <f t="shared" si="1623"/>
        <v>13</v>
      </c>
      <c r="Q212" s="152">
        <f t="shared" si="1623"/>
        <v>19</v>
      </c>
      <c r="R212" s="152">
        <f t="shared" si="1623"/>
        <v>12</v>
      </c>
      <c r="S212" s="152">
        <f t="shared" si="1623"/>
        <v>20</v>
      </c>
      <c r="T212" s="152">
        <f t="shared" si="1623"/>
        <v>19</v>
      </c>
      <c r="U212" s="152">
        <f t="shared" si="1623"/>
        <v>16</v>
      </c>
      <c r="V212" s="152">
        <f t="shared" si="1623"/>
        <v>15</v>
      </c>
      <c r="W212" s="152">
        <f t="shared" si="1623"/>
        <v>21</v>
      </c>
      <c r="X212" s="152">
        <f t="shared" si="1623"/>
        <v>153</v>
      </c>
      <c r="Y212" s="152">
        <f t="shared" si="1623"/>
        <v>310</v>
      </c>
      <c r="Z212" s="16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22"/>
      <c r="AT212" s="23"/>
      <c r="AU212" s="23"/>
      <c r="AV212" s="23"/>
      <c r="AW212" s="23"/>
      <c r="AX212" s="23"/>
      <c r="AY212" s="24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6"/>
      <c r="BQ212" s="25"/>
      <c r="BR212" s="25"/>
      <c r="BS212" s="25"/>
      <c r="BT212" s="25"/>
      <c r="BU212" s="25"/>
      <c r="BV212" s="25"/>
      <c r="BW212" s="25"/>
      <c r="BX212" s="25"/>
      <c r="BY212" s="25"/>
      <c r="BZ212" s="25"/>
      <c r="CA212" s="25"/>
      <c r="CB212" s="25"/>
      <c r="CC212" s="25"/>
      <c r="CD212" s="25"/>
      <c r="CE212" s="25"/>
      <c r="CF212" s="25"/>
      <c r="CG212" s="25"/>
      <c r="CH212" s="25"/>
      <c r="CI212" s="24"/>
      <c r="CJ212" s="25"/>
      <c r="CK212" s="25"/>
      <c r="CL212" s="25"/>
      <c r="CM212" s="25"/>
      <c r="CN212" s="25"/>
      <c r="CO212" s="25"/>
      <c r="CP212" s="25"/>
      <c r="CQ212" s="25"/>
      <c r="CR212" s="25"/>
      <c r="CS212" s="25"/>
      <c r="CT212" s="25"/>
      <c r="CU212" s="25"/>
      <c r="CV212" s="25"/>
      <c r="CW212" s="25"/>
      <c r="CX212" s="25"/>
      <c r="CY212" s="25"/>
      <c r="CZ212" s="26"/>
      <c r="DA212" s="23"/>
      <c r="DB212" s="23"/>
      <c r="DC212" s="23"/>
      <c r="DD212" s="27"/>
    </row>
    <row r="213" spans="1:108">
      <c r="A213" s="14"/>
      <c r="B213" s="35"/>
      <c r="C213" s="36"/>
      <c r="D213" s="37" t="s">
        <v>7</v>
      </c>
      <c r="E213" s="42">
        <f t="shared" ref="E213:T213" si="1624">E$4</f>
        <v>4</v>
      </c>
      <c r="F213" s="42">
        <f t="shared" si="1624"/>
        <v>4</v>
      </c>
      <c r="G213" s="42">
        <f t="shared" si="1624"/>
        <v>3</v>
      </c>
      <c r="H213" s="42">
        <f t="shared" si="1624"/>
        <v>4</v>
      </c>
      <c r="I213" s="42">
        <f t="shared" si="1624"/>
        <v>5</v>
      </c>
      <c r="J213" s="42">
        <f t="shared" si="1624"/>
        <v>3</v>
      </c>
      <c r="K213" s="42">
        <f t="shared" si="1624"/>
        <v>4</v>
      </c>
      <c r="L213" s="42">
        <f t="shared" si="1624"/>
        <v>5</v>
      </c>
      <c r="M213" s="42">
        <f t="shared" si="1624"/>
        <v>4</v>
      </c>
      <c r="N213" s="42">
        <f t="shared" si="1624"/>
        <v>36</v>
      </c>
      <c r="O213" s="42">
        <f t="shared" si="1624"/>
        <v>4</v>
      </c>
      <c r="P213" s="42">
        <f t="shared" si="1624"/>
        <v>3</v>
      </c>
      <c r="Q213" s="42">
        <f t="shared" si="1624"/>
        <v>4</v>
      </c>
      <c r="R213" s="42">
        <f t="shared" si="1624"/>
        <v>3</v>
      </c>
      <c r="S213" s="42">
        <f t="shared" si="1624"/>
        <v>5</v>
      </c>
      <c r="T213" s="42">
        <f t="shared" si="1624"/>
        <v>4</v>
      </c>
      <c r="U213" s="42">
        <f t="shared" ref="U213:Y213" si="1625">U$4</f>
        <v>4</v>
      </c>
      <c r="V213" s="42">
        <f t="shared" si="1625"/>
        <v>4</v>
      </c>
      <c r="W213" s="42">
        <f t="shared" si="1625"/>
        <v>5</v>
      </c>
      <c r="X213" s="42">
        <f t="shared" si="1625"/>
        <v>36</v>
      </c>
      <c r="Y213" s="42">
        <f t="shared" si="1625"/>
        <v>72</v>
      </c>
      <c r="Z213" s="164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22"/>
      <c r="AT213" s="23"/>
      <c r="AU213" s="23"/>
      <c r="AV213" s="23"/>
      <c r="AW213" s="23"/>
      <c r="AX213" s="23"/>
      <c r="AY213" s="24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6"/>
      <c r="BQ213" s="25"/>
      <c r="BR213" s="25"/>
      <c r="BS213" s="25"/>
      <c r="BT213" s="25"/>
      <c r="BU213" s="25"/>
      <c r="BV213" s="25"/>
      <c r="BW213" s="25"/>
      <c r="BX213" s="25"/>
      <c r="BY213" s="25"/>
      <c r="BZ213" s="25"/>
      <c r="CA213" s="25"/>
      <c r="CB213" s="25"/>
      <c r="CC213" s="25"/>
      <c r="CD213" s="25"/>
      <c r="CE213" s="25"/>
      <c r="CF213" s="25"/>
      <c r="CG213" s="25"/>
      <c r="CH213" s="25"/>
      <c r="CI213" s="24"/>
      <c r="CJ213" s="25"/>
      <c r="CK213" s="25"/>
      <c r="CL213" s="25"/>
      <c r="CM213" s="25"/>
      <c r="CN213" s="25"/>
      <c r="CO213" s="25"/>
      <c r="CP213" s="25"/>
      <c r="CQ213" s="25"/>
      <c r="CR213" s="25"/>
      <c r="CS213" s="25"/>
      <c r="CT213" s="25"/>
      <c r="CU213" s="25"/>
      <c r="CV213" s="25"/>
      <c r="CW213" s="25"/>
      <c r="CX213" s="25"/>
      <c r="CY213" s="25"/>
      <c r="CZ213" s="26"/>
      <c r="DA213" s="23"/>
      <c r="DB213" s="23"/>
      <c r="DC213" s="23"/>
      <c r="DD213" s="27"/>
    </row>
    <row r="214" spans="1:108" ht="19.5" thickBot="1">
      <c r="A214" s="14"/>
      <c r="B214" s="39" t="s">
        <v>8</v>
      </c>
      <c r="C214" s="40" t="s">
        <v>50</v>
      </c>
      <c r="D214" s="41" t="s">
        <v>9</v>
      </c>
      <c r="E214" s="42">
        <f t="shared" ref="E214:T214" si="1626">E$5</f>
        <v>365</v>
      </c>
      <c r="F214" s="42">
        <f t="shared" si="1626"/>
        <v>358</v>
      </c>
      <c r="G214" s="42">
        <f t="shared" si="1626"/>
        <v>138</v>
      </c>
      <c r="H214" s="42">
        <f t="shared" si="1626"/>
        <v>440</v>
      </c>
      <c r="I214" s="42">
        <f t="shared" si="1626"/>
        <v>517</v>
      </c>
      <c r="J214" s="42">
        <f t="shared" si="1626"/>
        <v>149</v>
      </c>
      <c r="K214" s="42">
        <f t="shared" si="1626"/>
        <v>360</v>
      </c>
      <c r="L214" s="42">
        <f t="shared" si="1626"/>
        <v>542</v>
      </c>
      <c r="M214" s="42">
        <f t="shared" si="1626"/>
        <v>385</v>
      </c>
      <c r="N214" s="42">
        <f t="shared" si="1626"/>
        <v>3254</v>
      </c>
      <c r="O214" s="42">
        <f t="shared" si="1626"/>
        <v>385</v>
      </c>
      <c r="P214" s="42">
        <f t="shared" si="1626"/>
        <v>177</v>
      </c>
      <c r="Q214" s="42">
        <f t="shared" si="1626"/>
        <v>380</v>
      </c>
      <c r="R214" s="42">
        <f t="shared" si="1626"/>
        <v>152</v>
      </c>
      <c r="S214" s="42">
        <f t="shared" si="1626"/>
        <v>520</v>
      </c>
      <c r="T214" s="42">
        <f t="shared" si="1626"/>
        <v>459</v>
      </c>
      <c r="U214" s="42">
        <f t="shared" ref="U214:Y214" si="1627">U$5</f>
        <v>436</v>
      </c>
      <c r="V214" s="42">
        <f t="shared" si="1627"/>
        <v>362</v>
      </c>
      <c r="W214" s="42">
        <f t="shared" si="1627"/>
        <v>540</v>
      </c>
      <c r="X214" s="42">
        <f t="shared" si="1627"/>
        <v>3411</v>
      </c>
      <c r="Y214" s="42">
        <f t="shared" si="1627"/>
        <v>6665</v>
      </c>
      <c r="Z214" s="165">
        <f t="shared" ref="Z214" si="1628">X220</f>
        <v>411</v>
      </c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22"/>
      <c r="AT214" s="23"/>
      <c r="AU214" s="23"/>
      <c r="AV214" s="23"/>
      <c r="AW214" s="23"/>
      <c r="AX214" s="23"/>
      <c r="AY214" s="24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6"/>
      <c r="BQ214" s="25"/>
      <c r="BR214" s="25"/>
      <c r="BS214" s="25"/>
      <c r="BT214" s="25"/>
      <c r="BU214" s="25"/>
      <c r="BV214" s="25"/>
      <c r="BW214" s="25"/>
      <c r="BX214" s="25"/>
      <c r="BY214" s="25"/>
      <c r="BZ214" s="25"/>
      <c r="CA214" s="25"/>
      <c r="CB214" s="25"/>
      <c r="CC214" s="25"/>
      <c r="CD214" s="25"/>
      <c r="CE214" s="25"/>
      <c r="CF214" s="25"/>
      <c r="CG214" s="25"/>
      <c r="CH214" s="25"/>
      <c r="CI214" s="24"/>
      <c r="CJ214" s="25"/>
      <c r="CK214" s="25"/>
      <c r="CL214" s="25"/>
      <c r="CM214" s="25"/>
      <c r="CN214" s="25"/>
      <c r="CO214" s="25"/>
      <c r="CP214" s="25"/>
      <c r="CQ214" s="25"/>
      <c r="CR214" s="25"/>
      <c r="CS214" s="25"/>
      <c r="CT214" s="25"/>
      <c r="CU214" s="25"/>
      <c r="CV214" s="25"/>
      <c r="CW214" s="25"/>
      <c r="CX214" s="25"/>
      <c r="CY214" s="25"/>
      <c r="CZ214" s="26"/>
      <c r="DA214" s="23"/>
      <c r="DB214" s="23"/>
      <c r="DC214" s="23"/>
      <c r="DD214" s="27"/>
    </row>
    <row r="215" spans="1:108" ht="24.95" customHeight="1" thickBot="1">
      <c r="A215" s="14"/>
      <c r="B215" s="43" t="s">
        <v>14</v>
      </c>
      <c r="C215" s="202" t="s">
        <v>15</v>
      </c>
      <c r="D215" s="203"/>
      <c r="E215" s="43">
        <v>1</v>
      </c>
      <c r="F215" s="43">
        <v>2</v>
      </c>
      <c r="G215" s="43">
        <v>3</v>
      </c>
      <c r="H215" s="43">
        <v>4</v>
      </c>
      <c r="I215" s="43">
        <v>5</v>
      </c>
      <c r="J215" s="43">
        <v>6</v>
      </c>
      <c r="K215" s="43">
        <v>7</v>
      </c>
      <c r="L215" s="43">
        <v>8</v>
      </c>
      <c r="M215" s="43">
        <v>9</v>
      </c>
      <c r="N215" s="44" t="s">
        <v>16</v>
      </c>
      <c r="O215" s="43">
        <v>10</v>
      </c>
      <c r="P215" s="43">
        <v>11</v>
      </c>
      <c r="Q215" s="43">
        <v>12</v>
      </c>
      <c r="R215" s="43">
        <v>13</v>
      </c>
      <c r="S215" s="43">
        <v>14</v>
      </c>
      <c r="T215" s="43">
        <v>15</v>
      </c>
      <c r="U215" s="43">
        <v>16</v>
      </c>
      <c r="V215" s="43">
        <v>17</v>
      </c>
      <c r="W215" s="43">
        <v>18</v>
      </c>
      <c r="X215" s="44" t="s">
        <v>17</v>
      </c>
      <c r="Y215" s="44" t="s">
        <v>18</v>
      </c>
      <c r="Z215" s="164"/>
      <c r="AA215" s="45" t="s">
        <v>4</v>
      </c>
      <c r="AB215" s="45" t="s">
        <v>4</v>
      </c>
      <c r="AC215" s="45" t="s">
        <v>4</v>
      </c>
      <c r="AD215" s="46" t="s">
        <v>4</v>
      </c>
      <c r="AE215" s="46" t="s">
        <v>4</v>
      </c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47" t="s">
        <v>19</v>
      </c>
      <c r="AT215" s="48" t="s">
        <v>20</v>
      </c>
      <c r="AU215" s="48" t="s">
        <v>7</v>
      </c>
      <c r="AV215" s="48" t="s">
        <v>21</v>
      </c>
      <c r="AW215" s="48" t="s">
        <v>22</v>
      </c>
      <c r="AX215" s="49" t="s">
        <v>23</v>
      </c>
      <c r="AY215" s="46" t="s">
        <v>4</v>
      </c>
      <c r="AZ215" s="46" t="s">
        <v>4</v>
      </c>
      <c r="BA215" s="46" t="s">
        <v>4</v>
      </c>
      <c r="BB215" s="46" t="s">
        <v>4</v>
      </c>
      <c r="BC215" s="46" t="s">
        <v>4</v>
      </c>
      <c r="BD215" s="50"/>
      <c r="BE215" s="50"/>
      <c r="BF215" s="50"/>
      <c r="BG215" s="50"/>
      <c r="BH215" s="50"/>
      <c r="BI215" s="50"/>
      <c r="BJ215" s="50"/>
      <c r="BK215" s="50"/>
      <c r="BL215" s="50"/>
      <c r="BM215" s="50"/>
      <c r="BN215" s="50"/>
      <c r="BO215" s="50"/>
      <c r="BP215" s="51"/>
      <c r="BQ215" s="46" t="s">
        <v>4</v>
      </c>
      <c r="BR215" s="46" t="s">
        <v>4</v>
      </c>
      <c r="BS215" s="46" t="s">
        <v>4</v>
      </c>
      <c r="BT215" s="46" t="s">
        <v>4</v>
      </c>
      <c r="BU215" s="46" t="s">
        <v>4</v>
      </c>
      <c r="BV215" s="50"/>
      <c r="BW215" s="50"/>
      <c r="BX215" s="50"/>
      <c r="BY215" s="50"/>
      <c r="BZ215" s="50"/>
      <c r="CA215" s="50"/>
      <c r="CB215" s="50"/>
      <c r="CC215" s="50"/>
      <c r="CD215" s="50"/>
      <c r="CE215" s="50"/>
      <c r="CF215" s="50"/>
      <c r="CG215" s="50"/>
      <c r="CH215" s="50"/>
      <c r="CI215" s="52" t="s">
        <v>4</v>
      </c>
      <c r="CJ215" s="46" t="s">
        <v>4</v>
      </c>
      <c r="CK215" s="46" t="s">
        <v>4</v>
      </c>
      <c r="CL215" s="46" t="s">
        <v>4</v>
      </c>
      <c r="CM215" s="46" t="s">
        <v>4</v>
      </c>
      <c r="CN215" s="50"/>
      <c r="CO215" s="50"/>
      <c r="CP215" s="50"/>
      <c r="CQ215" s="50"/>
      <c r="CR215" s="50"/>
      <c r="CS215" s="50"/>
      <c r="CT215" s="50"/>
      <c r="CU215" s="50"/>
      <c r="CV215" s="50"/>
      <c r="CW215" s="50"/>
      <c r="CX215" s="50"/>
      <c r="CY215" s="50"/>
      <c r="CZ215" s="50"/>
      <c r="DA215" s="47" t="s">
        <v>24</v>
      </c>
      <c r="DB215" s="48" t="s">
        <v>25</v>
      </c>
      <c r="DC215" s="49" t="s">
        <v>26</v>
      </c>
      <c r="DD215" s="27"/>
    </row>
    <row r="216" spans="1:108" ht="24.95" customHeight="1">
      <c r="A216" s="14"/>
      <c r="B216" s="53">
        <v>1</v>
      </c>
      <c r="C216" s="190" t="s">
        <v>124</v>
      </c>
      <c r="D216" s="191"/>
      <c r="E216" s="56">
        <v>4</v>
      </c>
      <c r="F216" s="56">
        <v>5</v>
      </c>
      <c r="G216" s="56">
        <v>4</v>
      </c>
      <c r="H216" s="56">
        <v>5</v>
      </c>
      <c r="I216" s="56">
        <v>6</v>
      </c>
      <c r="J216" s="56">
        <v>6</v>
      </c>
      <c r="K216" s="56">
        <v>5</v>
      </c>
      <c r="L216" s="56">
        <v>6</v>
      </c>
      <c r="M216" s="56">
        <v>8</v>
      </c>
      <c r="N216" s="57">
        <f t="shared" ref="N216:N219" si="1629">SUM(E216:M216)</f>
        <v>49</v>
      </c>
      <c r="O216" s="56">
        <v>5</v>
      </c>
      <c r="P216" s="56">
        <v>4</v>
      </c>
      <c r="Q216" s="56">
        <v>6</v>
      </c>
      <c r="R216" s="56">
        <v>3</v>
      </c>
      <c r="S216" s="56">
        <v>5</v>
      </c>
      <c r="T216" s="56">
        <v>6</v>
      </c>
      <c r="U216" s="56">
        <v>6</v>
      </c>
      <c r="V216" s="56">
        <v>4</v>
      </c>
      <c r="W216" s="56">
        <v>5</v>
      </c>
      <c r="X216" s="57">
        <f t="shared" ref="X216:X219" si="1630">SUM(O216:W216)</f>
        <v>44</v>
      </c>
      <c r="Y216" s="57">
        <f t="shared" ref="Y216:Y219" si="1631">N216+X216</f>
        <v>93</v>
      </c>
      <c r="Z216" s="164"/>
      <c r="AA216" s="7">
        <f t="shared" ref="AA216:AA219" si="1632">IF(E216="","",E216-E$4)</f>
        <v>0</v>
      </c>
      <c r="AB216" s="7">
        <f t="shared" ref="AB216:AB219" si="1633">IF(F216="","",F216-F$4)</f>
        <v>1</v>
      </c>
      <c r="AC216" s="7">
        <f t="shared" ref="AC216:AC219" si="1634">IF(G216="","",G216-G$4)</f>
        <v>1</v>
      </c>
      <c r="AD216" s="7">
        <f t="shared" ref="AD216:AD219" si="1635">IF(H216="","",H216-H$4)</f>
        <v>1</v>
      </c>
      <c r="AE216" s="7">
        <f t="shared" ref="AE216:AE219" si="1636">IF(I216="","",I216-I$4)</f>
        <v>1</v>
      </c>
      <c r="AF216" s="7">
        <f t="shared" ref="AF216:AF219" si="1637">IF(J216="","",J216-J$4)</f>
        <v>3</v>
      </c>
      <c r="AG216" s="7">
        <f t="shared" ref="AG216:AG219" si="1638">IF(K216="","",K216-K$4)</f>
        <v>1</v>
      </c>
      <c r="AH216" s="7">
        <f t="shared" ref="AH216:AH219" si="1639">IF(L216="","",L216-L$4)</f>
        <v>1</v>
      </c>
      <c r="AI216" s="7">
        <f t="shared" ref="AI216:AI219" si="1640">IF(M216="","",M216-M$4)</f>
        <v>4</v>
      </c>
      <c r="AJ216" s="7">
        <f t="shared" ref="AJ216:AJ219" si="1641">IF(O216="","",O216-O$4)</f>
        <v>1</v>
      </c>
      <c r="AK216" s="7">
        <f t="shared" ref="AK216:AK219" si="1642">IF(P216="","",P216-P$4)</f>
        <v>1</v>
      </c>
      <c r="AL216" s="7">
        <f t="shared" ref="AL216:AL219" si="1643">IF(Q216="","",Q216-Q$4)</f>
        <v>2</v>
      </c>
      <c r="AM216" s="7">
        <f t="shared" ref="AM216:AM219" si="1644">IF(R216="","",R216-R$4)</f>
        <v>0</v>
      </c>
      <c r="AN216" s="7">
        <f t="shared" ref="AN216:AN219" si="1645">IF(S216="","",S216-S$4)</f>
        <v>0</v>
      </c>
      <c r="AO216" s="7">
        <f t="shared" ref="AO216:AO219" si="1646">IF(T216="","",T216-T$4)</f>
        <v>2</v>
      </c>
      <c r="AP216" s="7">
        <f t="shared" ref="AP216:AP219" si="1647">IF(U216="","",U216-U$4)</f>
        <v>2</v>
      </c>
      <c r="AQ216" s="7">
        <f t="shared" ref="AQ216:AQ219" si="1648">IF(V216="","",V216-V$4)</f>
        <v>0</v>
      </c>
      <c r="AR216" s="7">
        <f t="shared" ref="AR216:AR219" si="1649">IF(W216="","",W216-W$4)</f>
        <v>0</v>
      </c>
      <c r="AS216" s="58">
        <f t="shared" ref="AS216:AS219" si="1650">COUNTIF($AA216:$AR216,"=-2")</f>
        <v>0</v>
      </c>
      <c r="AT216" s="59">
        <f t="shared" ref="AT216:AT219" si="1651">COUNTIF($AA216:$AR216,"=-1")</f>
        <v>0</v>
      </c>
      <c r="AU216" s="59">
        <f t="shared" ref="AU216:AU219" si="1652">COUNTIF($AA216:$AR216,"=0")</f>
        <v>5</v>
      </c>
      <c r="AV216" s="59">
        <f t="shared" ref="AV216:AV219" si="1653">COUNTIF($AA216:$AR216,"=1")</f>
        <v>8</v>
      </c>
      <c r="AW216" s="59">
        <f t="shared" ref="AW216:AW219" si="1654">COUNTIF($AA216:$AR216,"=2")</f>
        <v>3</v>
      </c>
      <c r="AX216" s="60">
        <f t="shared" ref="AX216:AX219" si="1655">COUNTIF($AA216:$AR216,"&gt;2")</f>
        <v>2</v>
      </c>
      <c r="AY216" s="50" t="str">
        <f t="shared" ref="AY216:AY219" si="1656">IF(AA$4=3,AA216,"")</f>
        <v/>
      </c>
      <c r="AZ216" s="50" t="str">
        <f t="shared" ref="AZ216:AZ219" si="1657">IF(AB$4=3,AB216,"")</f>
        <v/>
      </c>
      <c r="BA216" s="50">
        <f t="shared" ref="BA216:BA219" si="1658">IF(AC$4=3,AC216,"")</f>
        <v>1</v>
      </c>
      <c r="BB216" s="50" t="str">
        <f t="shared" ref="BB216:BB219" si="1659">IF(AD$4=3,AD216,"")</f>
        <v/>
      </c>
      <c r="BC216" s="50" t="str">
        <f t="shared" ref="BC216:BC219" si="1660">IF(AE$4=3,AE216,"")</f>
        <v/>
      </c>
      <c r="BD216" s="50">
        <f t="shared" ref="BD216:BD219" si="1661">IF(AF$4=3,AF216,"")</f>
        <v>3</v>
      </c>
      <c r="BE216" s="50" t="str">
        <f t="shared" ref="BE216:BE219" si="1662">IF(AG$4=3,AG216,"")</f>
        <v/>
      </c>
      <c r="BF216" s="50" t="str">
        <f t="shared" ref="BF216:BF219" si="1663">IF(AH$4=3,AH216,"")</f>
        <v/>
      </c>
      <c r="BG216" s="50" t="str">
        <f t="shared" ref="BG216:BG219" si="1664">IF(AI$4=3,AI216,"")</f>
        <v/>
      </c>
      <c r="BH216" s="50" t="str">
        <f t="shared" ref="BH216:BH219" si="1665">IF(AJ$4=3,AJ216,"")</f>
        <v/>
      </c>
      <c r="BI216" s="50">
        <f t="shared" ref="BI216:BI219" si="1666">IF(AK$4=3,AK216,"")</f>
        <v>1</v>
      </c>
      <c r="BJ216" s="50" t="str">
        <f t="shared" ref="BJ216:BJ219" si="1667">IF(AL$4=3,AL216,"")</f>
        <v/>
      </c>
      <c r="BK216" s="50">
        <f t="shared" ref="BK216:BK219" si="1668">IF(AM$4=3,AM216,"")</f>
        <v>0</v>
      </c>
      <c r="BL216" s="50" t="str">
        <f t="shared" ref="BL216:BL219" si="1669">IF(AN$4=3,AN216,"")</f>
        <v/>
      </c>
      <c r="BM216" s="50" t="str">
        <f t="shared" ref="BM216:BM219" si="1670">IF(AO$4=3,AO216,"")</f>
        <v/>
      </c>
      <c r="BN216" s="50" t="str">
        <f t="shared" ref="BN216:BN219" si="1671">IF(AP$4=3,AP216,"")</f>
        <v/>
      </c>
      <c r="BO216" s="50" t="str">
        <f t="shared" ref="BO216:BO219" si="1672">IF(AQ$4=3,AQ216,"")</f>
        <v/>
      </c>
      <c r="BP216" s="51" t="str">
        <f t="shared" ref="BP216:BP219" si="1673">IF(AR$4=3,AR216,"")</f>
        <v/>
      </c>
      <c r="BQ216" s="50">
        <f t="shared" ref="BQ216:BQ219" si="1674">IF(AA$4=4,AA216,"")</f>
        <v>0</v>
      </c>
      <c r="BR216" s="50">
        <f t="shared" ref="BR216:BR219" si="1675">IF(AB$4=4,AB216,"")</f>
        <v>1</v>
      </c>
      <c r="BS216" s="50" t="str">
        <f t="shared" ref="BS216:BS219" si="1676">IF(AC$4=4,AC216,"")</f>
        <v/>
      </c>
      <c r="BT216" s="50">
        <f t="shared" ref="BT216:BT219" si="1677">IF(AD$4=4,AD216,"")</f>
        <v>1</v>
      </c>
      <c r="BU216" s="50" t="str">
        <f t="shared" ref="BU216:BU219" si="1678">IF(AE$4=4,AE216,"")</f>
        <v/>
      </c>
      <c r="BV216" s="50" t="str">
        <f t="shared" ref="BV216:BV219" si="1679">IF(AF$4=4,AF216,"")</f>
        <v/>
      </c>
      <c r="BW216" s="50">
        <f t="shared" ref="BW216:BW219" si="1680">IF(AG$4=4,AG216,"")</f>
        <v>1</v>
      </c>
      <c r="BX216" s="50" t="str">
        <f t="shared" ref="BX216:BX219" si="1681">IF(AH$4=4,AH216,"")</f>
        <v/>
      </c>
      <c r="BY216" s="50">
        <f t="shared" ref="BY216:BY219" si="1682">IF(AI$4=4,AI216,"")</f>
        <v>4</v>
      </c>
      <c r="BZ216" s="50">
        <f t="shared" ref="BZ216:BZ219" si="1683">IF(AJ$4=4,AJ216,"")</f>
        <v>1</v>
      </c>
      <c r="CA216" s="50" t="str">
        <f t="shared" ref="CA216:CA219" si="1684">IF(AK$4=4,AK216,"")</f>
        <v/>
      </c>
      <c r="CB216" s="50">
        <f t="shared" ref="CB216:CB219" si="1685">IF(AL$4=4,AL216,"")</f>
        <v>2</v>
      </c>
      <c r="CC216" s="50" t="str">
        <f t="shared" ref="CC216:CC219" si="1686">IF(AM$4=4,AM216,"")</f>
        <v/>
      </c>
      <c r="CD216" s="50" t="str">
        <f t="shared" ref="CD216:CD219" si="1687">IF(AN$4=4,AN216,"")</f>
        <v/>
      </c>
      <c r="CE216" s="50">
        <f t="shared" ref="CE216:CE219" si="1688">IF(AO$4=4,AO216,"")</f>
        <v>2</v>
      </c>
      <c r="CF216" s="50">
        <f t="shared" ref="CF216:CF219" si="1689">IF(AP$4=4,AP216,"")</f>
        <v>2</v>
      </c>
      <c r="CG216" s="50">
        <f t="shared" ref="CG216:CG219" si="1690">IF(AQ$4=4,AQ216,"")</f>
        <v>0</v>
      </c>
      <c r="CH216" s="50" t="str">
        <f t="shared" ref="CH216:CH219" si="1691">IF(AR$4=4,AR216,"")</f>
        <v/>
      </c>
      <c r="CI216" s="61" t="str">
        <f t="shared" ref="CI216:CI219" si="1692">IF(AA$4=5,AA216,"")</f>
        <v/>
      </c>
      <c r="CJ216" s="50" t="str">
        <f t="shared" ref="CJ216:CJ219" si="1693">IF(AB$4=5,AB216,"")</f>
        <v/>
      </c>
      <c r="CK216" s="50" t="str">
        <f t="shared" ref="CK216:CK219" si="1694">IF(AC$4=5,AC216,"")</f>
        <v/>
      </c>
      <c r="CL216" s="50" t="str">
        <f t="shared" ref="CL216:CL219" si="1695">IF(AD$4=5,AD216,"")</f>
        <v/>
      </c>
      <c r="CM216" s="50">
        <f t="shared" ref="CM216:CM219" si="1696">IF(AE$4=5,AE216,"")</f>
        <v>1</v>
      </c>
      <c r="CN216" s="50" t="str">
        <f t="shared" ref="CN216:CN219" si="1697">IF(AF$4=5,AF216,"")</f>
        <v/>
      </c>
      <c r="CO216" s="50" t="str">
        <f t="shared" ref="CO216:CO219" si="1698">IF(AG$4=5,AG216,"")</f>
        <v/>
      </c>
      <c r="CP216" s="50">
        <f t="shared" ref="CP216:CP219" si="1699">IF(AH$4=5,AH216,"")</f>
        <v>1</v>
      </c>
      <c r="CQ216" s="50" t="str">
        <f t="shared" ref="CQ216:CQ219" si="1700">IF(AI$4=5,AI216,"")</f>
        <v/>
      </c>
      <c r="CR216" s="50" t="str">
        <f t="shared" ref="CR216:CR219" si="1701">IF(AJ$4=5,AJ216,"")</f>
        <v/>
      </c>
      <c r="CS216" s="50" t="str">
        <f t="shared" ref="CS216:CS219" si="1702">IF(AK$4=5,AK216,"")</f>
        <v/>
      </c>
      <c r="CT216" s="50" t="str">
        <f t="shared" ref="CT216:CT219" si="1703">IF(AL$4=5,AL216,"")</f>
        <v/>
      </c>
      <c r="CU216" s="50" t="str">
        <f t="shared" ref="CU216:CU219" si="1704">IF(AM$4=5,AM216,"")</f>
        <v/>
      </c>
      <c r="CV216" s="50">
        <f t="shared" ref="CV216:CV219" si="1705">IF(AN$4=5,AN216,"")</f>
        <v>0</v>
      </c>
      <c r="CW216" s="50" t="str">
        <f t="shared" ref="CW216:CW219" si="1706">IF(AO$4=5,AO216,"")</f>
        <v/>
      </c>
      <c r="CX216" s="50" t="str">
        <f t="shared" ref="CX216:CX219" si="1707">IF(AP$4=5,AP216,"")</f>
        <v/>
      </c>
      <c r="CY216" s="50" t="str">
        <f t="shared" ref="CY216:CY219" si="1708">IF(AQ$4=5,AQ216,"")</f>
        <v/>
      </c>
      <c r="CZ216" s="50">
        <f t="shared" ref="CZ216:CZ219" si="1709">IF(AR$4=5,AR216,"")</f>
        <v>0</v>
      </c>
      <c r="DA216" s="62">
        <f t="shared" ref="DA216:DA219" si="1710">SUM(AY216:BP216)</f>
        <v>5</v>
      </c>
      <c r="DB216" s="63">
        <f t="shared" ref="DB216:DB219" si="1711">SUM(BQ216:CH216)</f>
        <v>14</v>
      </c>
      <c r="DC216" s="64">
        <f t="shared" ref="DC216:DC219" si="1712">SUM(CI216:CZ216)</f>
        <v>2</v>
      </c>
      <c r="DD216" s="27"/>
    </row>
    <row r="217" spans="1:108" ht="24.95" customHeight="1">
      <c r="A217" s="14"/>
      <c r="B217" s="53">
        <v>2</v>
      </c>
      <c r="C217" s="190" t="s">
        <v>125</v>
      </c>
      <c r="D217" s="191"/>
      <c r="E217" s="56">
        <v>6</v>
      </c>
      <c r="F217" s="56">
        <v>4</v>
      </c>
      <c r="G217" s="56">
        <v>5</v>
      </c>
      <c r="H217" s="56">
        <v>5</v>
      </c>
      <c r="I217" s="56">
        <v>5</v>
      </c>
      <c r="J217" s="56">
        <v>6</v>
      </c>
      <c r="K217" s="56">
        <v>6</v>
      </c>
      <c r="L217" s="56">
        <v>11</v>
      </c>
      <c r="M217" s="56">
        <v>5</v>
      </c>
      <c r="N217" s="57">
        <f t="shared" si="1629"/>
        <v>53</v>
      </c>
      <c r="O217" s="56">
        <v>6</v>
      </c>
      <c r="P217" s="56">
        <v>5</v>
      </c>
      <c r="Q217" s="56">
        <v>5</v>
      </c>
      <c r="R217" s="56">
        <v>6</v>
      </c>
      <c r="S217" s="56">
        <v>7</v>
      </c>
      <c r="T217" s="56">
        <v>6</v>
      </c>
      <c r="U217" s="56">
        <v>8</v>
      </c>
      <c r="V217" s="56">
        <v>8</v>
      </c>
      <c r="W217" s="56">
        <v>7</v>
      </c>
      <c r="X217" s="57">
        <f t="shared" si="1630"/>
        <v>58</v>
      </c>
      <c r="Y217" s="57">
        <f t="shared" si="1631"/>
        <v>111</v>
      </c>
      <c r="Z217" s="164"/>
      <c r="AA217" s="7">
        <f t="shared" si="1632"/>
        <v>2</v>
      </c>
      <c r="AB217" s="7">
        <f t="shared" si="1633"/>
        <v>0</v>
      </c>
      <c r="AC217" s="7">
        <f t="shared" si="1634"/>
        <v>2</v>
      </c>
      <c r="AD217" s="7">
        <f t="shared" si="1635"/>
        <v>1</v>
      </c>
      <c r="AE217" s="7">
        <f t="shared" si="1636"/>
        <v>0</v>
      </c>
      <c r="AF217" s="7">
        <f t="shared" si="1637"/>
        <v>3</v>
      </c>
      <c r="AG217" s="7">
        <f t="shared" si="1638"/>
        <v>2</v>
      </c>
      <c r="AH217" s="7">
        <f t="shared" si="1639"/>
        <v>6</v>
      </c>
      <c r="AI217" s="7">
        <f t="shared" si="1640"/>
        <v>1</v>
      </c>
      <c r="AJ217" s="7">
        <f t="shared" si="1641"/>
        <v>2</v>
      </c>
      <c r="AK217" s="7">
        <f t="shared" si="1642"/>
        <v>2</v>
      </c>
      <c r="AL217" s="7">
        <f t="shared" si="1643"/>
        <v>1</v>
      </c>
      <c r="AM217" s="7">
        <f t="shared" si="1644"/>
        <v>3</v>
      </c>
      <c r="AN217" s="7">
        <f t="shared" si="1645"/>
        <v>2</v>
      </c>
      <c r="AO217" s="7">
        <f t="shared" si="1646"/>
        <v>2</v>
      </c>
      <c r="AP217" s="7">
        <f t="shared" si="1647"/>
        <v>4</v>
      </c>
      <c r="AQ217" s="7">
        <f t="shared" si="1648"/>
        <v>4</v>
      </c>
      <c r="AR217" s="7">
        <f t="shared" si="1649"/>
        <v>2</v>
      </c>
      <c r="AS217" s="65">
        <f t="shared" si="1650"/>
        <v>0</v>
      </c>
      <c r="AT217" s="66">
        <f t="shared" si="1651"/>
        <v>0</v>
      </c>
      <c r="AU217" s="66">
        <f t="shared" si="1652"/>
        <v>2</v>
      </c>
      <c r="AV217" s="66">
        <f t="shared" si="1653"/>
        <v>3</v>
      </c>
      <c r="AW217" s="66">
        <f t="shared" si="1654"/>
        <v>8</v>
      </c>
      <c r="AX217" s="67">
        <f t="shared" si="1655"/>
        <v>5</v>
      </c>
      <c r="AY217" s="50" t="str">
        <f t="shared" si="1656"/>
        <v/>
      </c>
      <c r="AZ217" s="50" t="str">
        <f t="shared" si="1657"/>
        <v/>
      </c>
      <c r="BA217" s="50">
        <f t="shared" si="1658"/>
        <v>2</v>
      </c>
      <c r="BB217" s="50" t="str">
        <f t="shared" si="1659"/>
        <v/>
      </c>
      <c r="BC217" s="50" t="str">
        <f t="shared" si="1660"/>
        <v/>
      </c>
      <c r="BD217" s="50">
        <f t="shared" si="1661"/>
        <v>3</v>
      </c>
      <c r="BE217" s="50" t="str">
        <f t="shared" si="1662"/>
        <v/>
      </c>
      <c r="BF217" s="50" t="str">
        <f t="shared" si="1663"/>
        <v/>
      </c>
      <c r="BG217" s="50" t="str">
        <f t="shared" si="1664"/>
        <v/>
      </c>
      <c r="BH217" s="50" t="str">
        <f t="shared" si="1665"/>
        <v/>
      </c>
      <c r="BI217" s="50">
        <f t="shared" si="1666"/>
        <v>2</v>
      </c>
      <c r="BJ217" s="50" t="str">
        <f t="shared" si="1667"/>
        <v/>
      </c>
      <c r="BK217" s="50">
        <f t="shared" si="1668"/>
        <v>3</v>
      </c>
      <c r="BL217" s="50" t="str">
        <f t="shared" si="1669"/>
        <v/>
      </c>
      <c r="BM217" s="50" t="str">
        <f t="shared" si="1670"/>
        <v/>
      </c>
      <c r="BN217" s="50" t="str">
        <f t="shared" si="1671"/>
        <v/>
      </c>
      <c r="BO217" s="50" t="str">
        <f t="shared" si="1672"/>
        <v/>
      </c>
      <c r="BP217" s="51" t="str">
        <f t="shared" si="1673"/>
        <v/>
      </c>
      <c r="BQ217" s="50">
        <f t="shared" si="1674"/>
        <v>2</v>
      </c>
      <c r="BR217" s="50">
        <f t="shared" si="1675"/>
        <v>0</v>
      </c>
      <c r="BS217" s="50" t="str">
        <f t="shared" si="1676"/>
        <v/>
      </c>
      <c r="BT217" s="50">
        <f t="shared" si="1677"/>
        <v>1</v>
      </c>
      <c r="BU217" s="50" t="str">
        <f t="shared" si="1678"/>
        <v/>
      </c>
      <c r="BV217" s="50" t="str">
        <f t="shared" si="1679"/>
        <v/>
      </c>
      <c r="BW217" s="50">
        <f t="shared" si="1680"/>
        <v>2</v>
      </c>
      <c r="BX217" s="50" t="str">
        <f t="shared" si="1681"/>
        <v/>
      </c>
      <c r="BY217" s="50">
        <f t="shared" si="1682"/>
        <v>1</v>
      </c>
      <c r="BZ217" s="50">
        <f t="shared" si="1683"/>
        <v>2</v>
      </c>
      <c r="CA217" s="50" t="str">
        <f t="shared" si="1684"/>
        <v/>
      </c>
      <c r="CB217" s="50">
        <f t="shared" si="1685"/>
        <v>1</v>
      </c>
      <c r="CC217" s="50" t="str">
        <f t="shared" si="1686"/>
        <v/>
      </c>
      <c r="CD217" s="50" t="str">
        <f t="shared" si="1687"/>
        <v/>
      </c>
      <c r="CE217" s="50">
        <f t="shared" si="1688"/>
        <v>2</v>
      </c>
      <c r="CF217" s="50">
        <f t="shared" si="1689"/>
        <v>4</v>
      </c>
      <c r="CG217" s="50">
        <f t="shared" si="1690"/>
        <v>4</v>
      </c>
      <c r="CH217" s="50" t="str">
        <f t="shared" si="1691"/>
        <v/>
      </c>
      <c r="CI217" s="61" t="str">
        <f t="shared" si="1692"/>
        <v/>
      </c>
      <c r="CJ217" s="50" t="str">
        <f t="shared" si="1693"/>
        <v/>
      </c>
      <c r="CK217" s="50" t="str">
        <f t="shared" si="1694"/>
        <v/>
      </c>
      <c r="CL217" s="50" t="str">
        <f t="shared" si="1695"/>
        <v/>
      </c>
      <c r="CM217" s="50">
        <f t="shared" si="1696"/>
        <v>0</v>
      </c>
      <c r="CN217" s="50" t="str">
        <f t="shared" si="1697"/>
        <v/>
      </c>
      <c r="CO217" s="50" t="str">
        <f t="shared" si="1698"/>
        <v/>
      </c>
      <c r="CP217" s="50">
        <f t="shared" si="1699"/>
        <v>6</v>
      </c>
      <c r="CQ217" s="50" t="str">
        <f t="shared" si="1700"/>
        <v/>
      </c>
      <c r="CR217" s="50" t="str">
        <f t="shared" si="1701"/>
        <v/>
      </c>
      <c r="CS217" s="50" t="str">
        <f t="shared" si="1702"/>
        <v/>
      </c>
      <c r="CT217" s="50" t="str">
        <f t="shared" si="1703"/>
        <v/>
      </c>
      <c r="CU217" s="50" t="str">
        <f t="shared" si="1704"/>
        <v/>
      </c>
      <c r="CV217" s="50">
        <f t="shared" si="1705"/>
        <v>2</v>
      </c>
      <c r="CW217" s="50" t="str">
        <f t="shared" si="1706"/>
        <v/>
      </c>
      <c r="CX217" s="50" t="str">
        <f t="shared" si="1707"/>
        <v/>
      </c>
      <c r="CY217" s="50" t="str">
        <f t="shared" si="1708"/>
        <v/>
      </c>
      <c r="CZ217" s="50">
        <f t="shared" si="1709"/>
        <v>2</v>
      </c>
      <c r="DA217" s="68">
        <f t="shared" si="1710"/>
        <v>10</v>
      </c>
      <c r="DB217" s="69">
        <f t="shared" si="1711"/>
        <v>19</v>
      </c>
      <c r="DC217" s="70">
        <f t="shared" si="1712"/>
        <v>10</v>
      </c>
      <c r="DD217" s="27"/>
    </row>
    <row r="218" spans="1:108" ht="24.95" customHeight="1">
      <c r="A218" s="14"/>
      <c r="B218" s="53" t="s">
        <v>29</v>
      </c>
      <c r="C218" s="190" t="s">
        <v>126</v>
      </c>
      <c r="D218" s="191"/>
      <c r="E218" s="56">
        <v>6</v>
      </c>
      <c r="F218" s="56">
        <v>6</v>
      </c>
      <c r="G218" s="56">
        <v>3</v>
      </c>
      <c r="H218" s="56">
        <v>5</v>
      </c>
      <c r="I218" s="56">
        <v>6</v>
      </c>
      <c r="J218" s="56">
        <v>5</v>
      </c>
      <c r="K218" s="56">
        <v>7</v>
      </c>
      <c r="L218" s="56">
        <v>7</v>
      </c>
      <c r="M218" s="56">
        <v>6</v>
      </c>
      <c r="N218" s="57">
        <f t="shared" si="1629"/>
        <v>51</v>
      </c>
      <c r="O218" s="56">
        <v>5</v>
      </c>
      <c r="P218" s="56">
        <v>5</v>
      </c>
      <c r="Q218" s="56">
        <v>6</v>
      </c>
      <c r="R218" s="56">
        <v>5</v>
      </c>
      <c r="S218" s="56">
        <v>6</v>
      </c>
      <c r="T218" s="56">
        <v>7</v>
      </c>
      <c r="U218" s="56">
        <v>6</v>
      </c>
      <c r="V218" s="56">
        <v>5</v>
      </c>
      <c r="W218" s="56">
        <v>6</v>
      </c>
      <c r="X218" s="57">
        <f t="shared" si="1630"/>
        <v>51</v>
      </c>
      <c r="Y218" s="57">
        <f t="shared" si="1631"/>
        <v>102</v>
      </c>
      <c r="Z218" s="164"/>
      <c r="AA218" s="7">
        <f t="shared" si="1632"/>
        <v>2</v>
      </c>
      <c r="AB218" s="7">
        <f t="shared" si="1633"/>
        <v>2</v>
      </c>
      <c r="AC218" s="7">
        <f t="shared" si="1634"/>
        <v>0</v>
      </c>
      <c r="AD218" s="7">
        <f t="shared" si="1635"/>
        <v>1</v>
      </c>
      <c r="AE218" s="7">
        <f t="shared" si="1636"/>
        <v>1</v>
      </c>
      <c r="AF218" s="7">
        <f t="shared" si="1637"/>
        <v>2</v>
      </c>
      <c r="AG218" s="7">
        <f t="shared" si="1638"/>
        <v>3</v>
      </c>
      <c r="AH218" s="7">
        <f t="shared" si="1639"/>
        <v>2</v>
      </c>
      <c r="AI218" s="7">
        <f t="shared" si="1640"/>
        <v>2</v>
      </c>
      <c r="AJ218" s="7">
        <f t="shared" si="1641"/>
        <v>1</v>
      </c>
      <c r="AK218" s="7">
        <f t="shared" si="1642"/>
        <v>2</v>
      </c>
      <c r="AL218" s="7">
        <f t="shared" si="1643"/>
        <v>2</v>
      </c>
      <c r="AM218" s="7">
        <f t="shared" si="1644"/>
        <v>2</v>
      </c>
      <c r="AN218" s="7">
        <f t="shared" si="1645"/>
        <v>1</v>
      </c>
      <c r="AO218" s="7">
        <f t="shared" si="1646"/>
        <v>3</v>
      </c>
      <c r="AP218" s="7">
        <f t="shared" si="1647"/>
        <v>2</v>
      </c>
      <c r="AQ218" s="7">
        <f t="shared" si="1648"/>
        <v>1</v>
      </c>
      <c r="AR218" s="7">
        <f t="shared" si="1649"/>
        <v>1</v>
      </c>
      <c r="AS218" s="65">
        <f t="shared" si="1650"/>
        <v>0</v>
      </c>
      <c r="AT218" s="66">
        <f t="shared" si="1651"/>
        <v>0</v>
      </c>
      <c r="AU218" s="66">
        <f t="shared" si="1652"/>
        <v>1</v>
      </c>
      <c r="AV218" s="66">
        <f t="shared" si="1653"/>
        <v>6</v>
      </c>
      <c r="AW218" s="66">
        <f t="shared" si="1654"/>
        <v>9</v>
      </c>
      <c r="AX218" s="67">
        <f t="shared" si="1655"/>
        <v>2</v>
      </c>
      <c r="AY218" s="50" t="str">
        <f t="shared" si="1656"/>
        <v/>
      </c>
      <c r="AZ218" s="50" t="str">
        <f t="shared" si="1657"/>
        <v/>
      </c>
      <c r="BA218" s="50">
        <f t="shared" si="1658"/>
        <v>0</v>
      </c>
      <c r="BB218" s="50" t="str">
        <f t="shared" si="1659"/>
        <v/>
      </c>
      <c r="BC218" s="50" t="str">
        <f t="shared" si="1660"/>
        <v/>
      </c>
      <c r="BD218" s="50">
        <f t="shared" si="1661"/>
        <v>2</v>
      </c>
      <c r="BE218" s="50" t="str">
        <f t="shared" si="1662"/>
        <v/>
      </c>
      <c r="BF218" s="50" t="str">
        <f t="shared" si="1663"/>
        <v/>
      </c>
      <c r="BG218" s="50" t="str">
        <f t="shared" si="1664"/>
        <v/>
      </c>
      <c r="BH218" s="50" t="str">
        <f t="shared" si="1665"/>
        <v/>
      </c>
      <c r="BI218" s="50">
        <f t="shared" si="1666"/>
        <v>2</v>
      </c>
      <c r="BJ218" s="50" t="str">
        <f t="shared" si="1667"/>
        <v/>
      </c>
      <c r="BK218" s="50">
        <f t="shared" si="1668"/>
        <v>2</v>
      </c>
      <c r="BL218" s="50" t="str">
        <f t="shared" si="1669"/>
        <v/>
      </c>
      <c r="BM218" s="50" t="str">
        <f t="shared" si="1670"/>
        <v/>
      </c>
      <c r="BN218" s="50" t="str">
        <f t="shared" si="1671"/>
        <v/>
      </c>
      <c r="BO218" s="50" t="str">
        <f t="shared" si="1672"/>
        <v/>
      </c>
      <c r="BP218" s="51" t="str">
        <f t="shared" si="1673"/>
        <v/>
      </c>
      <c r="BQ218" s="50">
        <f t="shared" si="1674"/>
        <v>2</v>
      </c>
      <c r="BR218" s="50">
        <f t="shared" si="1675"/>
        <v>2</v>
      </c>
      <c r="BS218" s="50" t="str">
        <f t="shared" si="1676"/>
        <v/>
      </c>
      <c r="BT218" s="50">
        <f t="shared" si="1677"/>
        <v>1</v>
      </c>
      <c r="BU218" s="50" t="str">
        <f t="shared" si="1678"/>
        <v/>
      </c>
      <c r="BV218" s="50" t="str">
        <f t="shared" si="1679"/>
        <v/>
      </c>
      <c r="BW218" s="50">
        <f t="shared" si="1680"/>
        <v>3</v>
      </c>
      <c r="BX218" s="50" t="str">
        <f t="shared" si="1681"/>
        <v/>
      </c>
      <c r="BY218" s="50">
        <f t="shared" si="1682"/>
        <v>2</v>
      </c>
      <c r="BZ218" s="50">
        <f t="shared" si="1683"/>
        <v>1</v>
      </c>
      <c r="CA218" s="50" t="str">
        <f t="shared" si="1684"/>
        <v/>
      </c>
      <c r="CB218" s="50">
        <f t="shared" si="1685"/>
        <v>2</v>
      </c>
      <c r="CC218" s="50" t="str">
        <f t="shared" si="1686"/>
        <v/>
      </c>
      <c r="CD218" s="50" t="str">
        <f t="shared" si="1687"/>
        <v/>
      </c>
      <c r="CE218" s="50">
        <f t="shared" si="1688"/>
        <v>3</v>
      </c>
      <c r="CF218" s="50">
        <f t="shared" si="1689"/>
        <v>2</v>
      </c>
      <c r="CG218" s="50">
        <f t="shared" si="1690"/>
        <v>1</v>
      </c>
      <c r="CH218" s="50" t="str">
        <f t="shared" si="1691"/>
        <v/>
      </c>
      <c r="CI218" s="61" t="str">
        <f t="shared" si="1692"/>
        <v/>
      </c>
      <c r="CJ218" s="50" t="str">
        <f t="shared" si="1693"/>
        <v/>
      </c>
      <c r="CK218" s="50" t="str">
        <f t="shared" si="1694"/>
        <v/>
      </c>
      <c r="CL218" s="50" t="str">
        <f t="shared" si="1695"/>
        <v/>
      </c>
      <c r="CM218" s="50">
        <f t="shared" si="1696"/>
        <v>1</v>
      </c>
      <c r="CN218" s="50" t="str">
        <f t="shared" si="1697"/>
        <v/>
      </c>
      <c r="CO218" s="50" t="str">
        <f t="shared" si="1698"/>
        <v/>
      </c>
      <c r="CP218" s="50">
        <f t="shared" si="1699"/>
        <v>2</v>
      </c>
      <c r="CQ218" s="50" t="str">
        <f t="shared" si="1700"/>
        <v/>
      </c>
      <c r="CR218" s="50" t="str">
        <f t="shared" si="1701"/>
        <v/>
      </c>
      <c r="CS218" s="50" t="str">
        <f t="shared" si="1702"/>
        <v/>
      </c>
      <c r="CT218" s="50" t="str">
        <f t="shared" si="1703"/>
        <v/>
      </c>
      <c r="CU218" s="50" t="str">
        <f t="shared" si="1704"/>
        <v/>
      </c>
      <c r="CV218" s="50">
        <f t="shared" si="1705"/>
        <v>1</v>
      </c>
      <c r="CW218" s="50" t="str">
        <f t="shared" si="1706"/>
        <v/>
      </c>
      <c r="CX218" s="50" t="str">
        <f t="shared" si="1707"/>
        <v/>
      </c>
      <c r="CY218" s="50" t="str">
        <f t="shared" si="1708"/>
        <v/>
      </c>
      <c r="CZ218" s="50">
        <f t="shared" si="1709"/>
        <v>1</v>
      </c>
      <c r="DA218" s="68">
        <f t="shared" si="1710"/>
        <v>6</v>
      </c>
      <c r="DB218" s="69">
        <f t="shared" si="1711"/>
        <v>19</v>
      </c>
      <c r="DC218" s="70">
        <f t="shared" si="1712"/>
        <v>5</v>
      </c>
      <c r="DD218" s="27"/>
    </row>
    <row r="219" spans="1:108" s="82" customFormat="1" ht="24.95" customHeight="1" thickBot="1">
      <c r="A219" s="71"/>
      <c r="B219" s="72" t="s">
        <v>30</v>
      </c>
      <c r="C219" s="190" t="s">
        <v>127</v>
      </c>
      <c r="D219" s="191"/>
      <c r="E219" s="56">
        <v>7</v>
      </c>
      <c r="F219" s="56">
        <v>7</v>
      </c>
      <c r="G219" s="56">
        <v>6</v>
      </c>
      <c r="H219" s="56">
        <v>6</v>
      </c>
      <c r="I219" s="56">
        <v>6</v>
      </c>
      <c r="J219" s="56">
        <v>5</v>
      </c>
      <c r="K219" s="56">
        <v>6</v>
      </c>
      <c r="L219" s="56">
        <v>7</v>
      </c>
      <c r="M219" s="56">
        <v>7</v>
      </c>
      <c r="N219" s="57">
        <f t="shared" si="1629"/>
        <v>57</v>
      </c>
      <c r="O219" s="56">
        <v>5</v>
      </c>
      <c r="P219" s="56">
        <v>4</v>
      </c>
      <c r="Q219" s="56">
        <v>5</v>
      </c>
      <c r="R219" s="56">
        <v>4</v>
      </c>
      <c r="S219" s="56">
        <v>7</v>
      </c>
      <c r="T219" s="56">
        <v>8</v>
      </c>
      <c r="U219" s="56">
        <v>4</v>
      </c>
      <c r="V219" s="56">
        <v>5</v>
      </c>
      <c r="W219" s="56">
        <v>6</v>
      </c>
      <c r="X219" s="73">
        <f t="shared" si="1630"/>
        <v>48</v>
      </c>
      <c r="Y219" s="73">
        <f t="shared" si="1631"/>
        <v>105</v>
      </c>
      <c r="Z219" s="166"/>
      <c r="AA219" s="7">
        <f t="shared" si="1632"/>
        <v>3</v>
      </c>
      <c r="AB219" s="7">
        <f t="shared" si="1633"/>
        <v>3</v>
      </c>
      <c r="AC219" s="7">
        <f t="shared" si="1634"/>
        <v>3</v>
      </c>
      <c r="AD219" s="7">
        <f t="shared" si="1635"/>
        <v>2</v>
      </c>
      <c r="AE219" s="7">
        <f t="shared" si="1636"/>
        <v>1</v>
      </c>
      <c r="AF219" s="7">
        <f t="shared" si="1637"/>
        <v>2</v>
      </c>
      <c r="AG219" s="7">
        <f t="shared" si="1638"/>
        <v>2</v>
      </c>
      <c r="AH219" s="7">
        <f t="shared" si="1639"/>
        <v>2</v>
      </c>
      <c r="AI219" s="7">
        <f t="shared" si="1640"/>
        <v>3</v>
      </c>
      <c r="AJ219" s="7">
        <f t="shared" si="1641"/>
        <v>1</v>
      </c>
      <c r="AK219" s="7">
        <f t="shared" si="1642"/>
        <v>1</v>
      </c>
      <c r="AL219" s="7">
        <f t="shared" si="1643"/>
        <v>1</v>
      </c>
      <c r="AM219" s="7">
        <f t="shared" si="1644"/>
        <v>1</v>
      </c>
      <c r="AN219" s="7">
        <f t="shared" si="1645"/>
        <v>2</v>
      </c>
      <c r="AO219" s="7">
        <f t="shared" si="1646"/>
        <v>4</v>
      </c>
      <c r="AP219" s="7">
        <f t="shared" si="1647"/>
        <v>0</v>
      </c>
      <c r="AQ219" s="7">
        <f t="shared" si="1648"/>
        <v>1</v>
      </c>
      <c r="AR219" s="7">
        <f t="shared" si="1649"/>
        <v>1</v>
      </c>
      <c r="AS219" s="75">
        <f t="shared" si="1650"/>
        <v>0</v>
      </c>
      <c r="AT219" s="76">
        <f t="shared" si="1651"/>
        <v>0</v>
      </c>
      <c r="AU219" s="76">
        <f t="shared" si="1652"/>
        <v>1</v>
      </c>
      <c r="AV219" s="76">
        <f t="shared" si="1653"/>
        <v>7</v>
      </c>
      <c r="AW219" s="76">
        <f t="shared" si="1654"/>
        <v>5</v>
      </c>
      <c r="AX219" s="77">
        <f t="shared" si="1655"/>
        <v>5</v>
      </c>
      <c r="AY219" s="50" t="str">
        <f t="shared" si="1656"/>
        <v/>
      </c>
      <c r="AZ219" s="50" t="str">
        <f t="shared" si="1657"/>
        <v/>
      </c>
      <c r="BA219" s="50">
        <f t="shared" si="1658"/>
        <v>3</v>
      </c>
      <c r="BB219" s="50" t="str">
        <f t="shared" si="1659"/>
        <v/>
      </c>
      <c r="BC219" s="50" t="str">
        <f t="shared" si="1660"/>
        <v/>
      </c>
      <c r="BD219" s="50">
        <f t="shared" si="1661"/>
        <v>2</v>
      </c>
      <c r="BE219" s="50" t="str">
        <f t="shared" si="1662"/>
        <v/>
      </c>
      <c r="BF219" s="50" t="str">
        <f t="shared" si="1663"/>
        <v/>
      </c>
      <c r="BG219" s="50" t="str">
        <f t="shared" si="1664"/>
        <v/>
      </c>
      <c r="BH219" s="50" t="str">
        <f t="shared" si="1665"/>
        <v/>
      </c>
      <c r="BI219" s="50">
        <f t="shared" si="1666"/>
        <v>1</v>
      </c>
      <c r="BJ219" s="50" t="str">
        <f t="shared" si="1667"/>
        <v/>
      </c>
      <c r="BK219" s="50">
        <f t="shared" si="1668"/>
        <v>1</v>
      </c>
      <c r="BL219" s="50" t="str">
        <f t="shared" si="1669"/>
        <v/>
      </c>
      <c r="BM219" s="50" t="str">
        <f t="shared" si="1670"/>
        <v/>
      </c>
      <c r="BN219" s="50" t="str">
        <f t="shared" si="1671"/>
        <v/>
      </c>
      <c r="BO219" s="50" t="str">
        <f t="shared" si="1672"/>
        <v/>
      </c>
      <c r="BP219" s="51" t="str">
        <f t="shared" si="1673"/>
        <v/>
      </c>
      <c r="BQ219" s="50">
        <f t="shared" si="1674"/>
        <v>3</v>
      </c>
      <c r="BR219" s="50">
        <f t="shared" si="1675"/>
        <v>3</v>
      </c>
      <c r="BS219" s="50" t="str">
        <f t="shared" si="1676"/>
        <v/>
      </c>
      <c r="BT219" s="50">
        <f t="shared" si="1677"/>
        <v>2</v>
      </c>
      <c r="BU219" s="50" t="str">
        <f t="shared" si="1678"/>
        <v/>
      </c>
      <c r="BV219" s="50" t="str">
        <f t="shared" si="1679"/>
        <v/>
      </c>
      <c r="BW219" s="50">
        <f t="shared" si="1680"/>
        <v>2</v>
      </c>
      <c r="BX219" s="50" t="str">
        <f t="shared" si="1681"/>
        <v/>
      </c>
      <c r="BY219" s="50">
        <f t="shared" si="1682"/>
        <v>3</v>
      </c>
      <c r="BZ219" s="50">
        <f t="shared" si="1683"/>
        <v>1</v>
      </c>
      <c r="CA219" s="50" t="str">
        <f t="shared" si="1684"/>
        <v/>
      </c>
      <c r="CB219" s="50">
        <f t="shared" si="1685"/>
        <v>1</v>
      </c>
      <c r="CC219" s="50" t="str">
        <f t="shared" si="1686"/>
        <v/>
      </c>
      <c r="CD219" s="50" t="str">
        <f t="shared" si="1687"/>
        <v/>
      </c>
      <c r="CE219" s="50">
        <f t="shared" si="1688"/>
        <v>4</v>
      </c>
      <c r="CF219" s="50">
        <f t="shared" si="1689"/>
        <v>0</v>
      </c>
      <c r="CG219" s="50">
        <f t="shared" si="1690"/>
        <v>1</v>
      </c>
      <c r="CH219" s="50" t="str">
        <f t="shared" si="1691"/>
        <v/>
      </c>
      <c r="CI219" s="61" t="str">
        <f t="shared" si="1692"/>
        <v/>
      </c>
      <c r="CJ219" s="50" t="str">
        <f t="shared" si="1693"/>
        <v/>
      </c>
      <c r="CK219" s="50" t="str">
        <f t="shared" si="1694"/>
        <v/>
      </c>
      <c r="CL219" s="50" t="str">
        <f t="shared" si="1695"/>
        <v/>
      </c>
      <c r="CM219" s="50">
        <f t="shared" si="1696"/>
        <v>1</v>
      </c>
      <c r="CN219" s="50" t="str">
        <f t="shared" si="1697"/>
        <v/>
      </c>
      <c r="CO219" s="50" t="str">
        <f t="shared" si="1698"/>
        <v/>
      </c>
      <c r="CP219" s="50">
        <f t="shared" si="1699"/>
        <v>2</v>
      </c>
      <c r="CQ219" s="50" t="str">
        <f t="shared" si="1700"/>
        <v/>
      </c>
      <c r="CR219" s="50" t="str">
        <f t="shared" si="1701"/>
        <v/>
      </c>
      <c r="CS219" s="50" t="str">
        <f t="shared" si="1702"/>
        <v/>
      </c>
      <c r="CT219" s="50" t="str">
        <f t="shared" si="1703"/>
        <v/>
      </c>
      <c r="CU219" s="50" t="str">
        <f t="shared" si="1704"/>
        <v/>
      </c>
      <c r="CV219" s="50">
        <f t="shared" si="1705"/>
        <v>2</v>
      </c>
      <c r="CW219" s="50" t="str">
        <f t="shared" si="1706"/>
        <v/>
      </c>
      <c r="CX219" s="50" t="str">
        <f t="shared" si="1707"/>
        <v/>
      </c>
      <c r="CY219" s="50" t="str">
        <f t="shared" si="1708"/>
        <v/>
      </c>
      <c r="CZ219" s="50">
        <f t="shared" si="1709"/>
        <v>1</v>
      </c>
      <c r="DA219" s="78">
        <f t="shared" si="1710"/>
        <v>7</v>
      </c>
      <c r="DB219" s="79">
        <f t="shared" si="1711"/>
        <v>20</v>
      </c>
      <c r="DC219" s="80">
        <f t="shared" si="1712"/>
        <v>6</v>
      </c>
      <c r="DD219" s="81"/>
    </row>
    <row r="220" spans="1:108" ht="12.75" customHeight="1">
      <c r="A220" s="14"/>
      <c r="B220" s="83"/>
      <c r="C220" s="83"/>
      <c r="D220" s="83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5"/>
      <c r="Q220" s="85"/>
      <c r="R220" s="85"/>
      <c r="S220" s="85"/>
      <c r="T220" s="85"/>
      <c r="U220" s="85"/>
      <c r="V220" s="85"/>
      <c r="W220" s="85"/>
      <c r="X220" s="192">
        <f t="shared" ref="X220" si="1713">SUM(Y216:Y219)</f>
        <v>411</v>
      </c>
      <c r="Y220" s="193"/>
      <c r="Z220" s="164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198">
        <f t="shared" ref="AS220:AX220" si="1714">SUM(AS216:AS219)</f>
        <v>0</v>
      </c>
      <c r="AT220" s="200">
        <f t="shared" si="1714"/>
        <v>0</v>
      </c>
      <c r="AU220" s="200">
        <f t="shared" si="1714"/>
        <v>9</v>
      </c>
      <c r="AV220" s="200">
        <f t="shared" si="1714"/>
        <v>24</v>
      </c>
      <c r="AW220" s="200">
        <f t="shared" si="1714"/>
        <v>25</v>
      </c>
      <c r="AX220" s="204">
        <f t="shared" si="1714"/>
        <v>14</v>
      </c>
      <c r="AY220" s="50"/>
      <c r="AZ220" s="50"/>
      <c r="BA220" s="50"/>
      <c r="BB220" s="50"/>
      <c r="BC220" s="50"/>
      <c r="BD220" s="50"/>
      <c r="BE220" s="50"/>
      <c r="BF220" s="50"/>
      <c r="BG220" s="50"/>
      <c r="BH220" s="50"/>
      <c r="BI220" s="50"/>
      <c r="BJ220" s="50"/>
      <c r="BK220" s="50"/>
      <c r="BL220" s="50"/>
      <c r="BM220" s="50"/>
      <c r="BN220" s="50"/>
      <c r="BO220" s="50"/>
      <c r="BP220" s="51"/>
      <c r="BQ220" s="50"/>
      <c r="BR220" s="50"/>
      <c r="BS220" s="50"/>
      <c r="BT220" s="50"/>
      <c r="BU220" s="50"/>
      <c r="BV220" s="50"/>
      <c r="BW220" s="50"/>
      <c r="BX220" s="50"/>
      <c r="BY220" s="50"/>
      <c r="BZ220" s="50"/>
      <c r="CA220" s="50"/>
      <c r="CB220" s="50"/>
      <c r="CC220" s="50"/>
      <c r="CD220" s="50"/>
      <c r="CE220" s="50"/>
      <c r="CF220" s="50"/>
      <c r="CG220" s="50"/>
      <c r="CH220" s="50"/>
      <c r="CI220" s="61"/>
      <c r="CJ220" s="50"/>
      <c r="CK220" s="50"/>
      <c r="CL220" s="50"/>
      <c r="CM220" s="50"/>
      <c r="CN220" s="50"/>
      <c r="CO220" s="50"/>
      <c r="CP220" s="50"/>
      <c r="CQ220" s="50"/>
      <c r="CR220" s="50"/>
      <c r="CS220" s="50"/>
      <c r="CT220" s="50"/>
      <c r="CU220" s="50"/>
      <c r="CV220" s="50"/>
      <c r="CW220" s="50"/>
      <c r="CX220" s="50"/>
      <c r="CY220" s="50"/>
      <c r="CZ220" s="50"/>
      <c r="DA220" s="206">
        <f t="shared" ref="DA220:DC220" si="1715">SUM(DA216:DA219)</f>
        <v>28</v>
      </c>
      <c r="DB220" s="186">
        <f t="shared" si="1715"/>
        <v>72</v>
      </c>
      <c r="DC220" s="188">
        <f t="shared" si="1715"/>
        <v>23</v>
      </c>
      <c r="DD220" s="27"/>
    </row>
    <row r="221" spans="1:108" ht="12.75" customHeight="1" thickBot="1">
      <c r="A221" s="14"/>
      <c r="B221" s="83"/>
      <c r="C221" s="83"/>
      <c r="D221" s="83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5"/>
      <c r="Q221" s="85"/>
      <c r="R221" s="85"/>
      <c r="S221" s="85"/>
      <c r="T221" s="85"/>
      <c r="U221" s="85"/>
      <c r="V221" s="85"/>
      <c r="W221" s="85"/>
      <c r="X221" s="194"/>
      <c r="Y221" s="195"/>
      <c r="Z221" s="164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199"/>
      <c r="AT221" s="201"/>
      <c r="AU221" s="201"/>
      <c r="AV221" s="201"/>
      <c r="AW221" s="201"/>
      <c r="AX221" s="205"/>
      <c r="AY221" s="50"/>
      <c r="AZ221" s="50"/>
      <c r="BA221" s="50"/>
      <c r="BB221" s="50"/>
      <c r="BC221" s="50"/>
      <c r="BD221" s="50"/>
      <c r="BE221" s="50"/>
      <c r="BF221" s="50"/>
      <c r="BG221" s="50"/>
      <c r="BH221" s="50"/>
      <c r="BI221" s="50"/>
      <c r="BJ221" s="50"/>
      <c r="BK221" s="50"/>
      <c r="BL221" s="50"/>
      <c r="BM221" s="50"/>
      <c r="BN221" s="50"/>
      <c r="BO221" s="50"/>
      <c r="BP221" s="51"/>
      <c r="BQ221" s="50"/>
      <c r="BR221" s="50"/>
      <c r="BS221" s="50"/>
      <c r="BT221" s="50"/>
      <c r="BU221" s="50"/>
      <c r="BV221" s="50"/>
      <c r="BW221" s="50"/>
      <c r="BX221" s="50"/>
      <c r="BY221" s="50"/>
      <c r="BZ221" s="50"/>
      <c r="CA221" s="50"/>
      <c r="CB221" s="50"/>
      <c r="CC221" s="50"/>
      <c r="CD221" s="50"/>
      <c r="CE221" s="50"/>
      <c r="CF221" s="50"/>
      <c r="CG221" s="50"/>
      <c r="CH221" s="50"/>
      <c r="CI221" s="61"/>
      <c r="CJ221" s="50"/>
      <c r="CK221" s="50"/>
      <c r="CL221" s="50"/>
      <c r="CM221" s="50"/>
      <c r="CN221" s="50"/>
      <c r="CO221" s="50"/>
      <c r="CP221" s="50"/>
      <c r="CQ221" s="50"/>
      <c r="CR221" s="50"/>
      <c r="CS221" s="50"/>
      <c r="CT221" s="50"/>
      <c r="CU221" s="50"/>
      <c r="CV221" s="50"/>
      <c r="CW221" s="50"/>
      <c r="CX221" s="50"/>
      <c r="CY221" s="50"/>
      <c r="CZ221" s="50"/>
      <c r="DA221" s="207"/>
      <c r="DB221" s="187"/>
      <c r="DC221" s="189"/>
      <c r="DD221" s="27"/>
    </row>
    <row r="222" spans="1:108" ht="13.5" customHeight="1" thickBot="1">
      <c r="A222" s="14"/>
      <c r="B222" s="83"/>
      <c r="C222" s="83"/>
      <c r="D222" s="83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5"/>
      <c r="Q222" s="85"/>
      <c r="R222" s="85"/>
      <c r="S222" s="85"/>
      <c r="T222" s="85"/>
      <c r="U222" s="85"/>
      <c r="V222" s="85"/>
      <c r="W222" s="85"/>
      <c r="X222" s="196"/>
      <c r="Y222" s="197"/>
      <c r="Z222" s="164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22"/>
      <c r="AT222" s="23"/>
      <c r="AU222" s="23"/>
      <c r="AV222" s="23"/>
      <c r="AW222" s="23"/>
      <c r="AX222" s="23"/>
      <c r="AY222" s="24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6"/>
      <c r="BQ222" s="25"/>
      <c r="BR222" s="25"/>
      <c r="BS222" s="25"/>
      <c r="BT222" s="25"/>
      <c r="BU222" s="25"/>
      <c r="BV222" s="25"/>
      <c r="BW222" s="25"/>
      <c r="BX222" s="25"/>
      <c r="BY222" s="25"/>
      <c r="BZ222" s="25"/>
      <c r="CA222" s="25"/>
      <c r="CB222" s="25"/>
      <c r="CC222" s="25"/>
      <c r="CD222" s="25"/>
      <c r="CE222" s="25"/>
      <c r="CF222" s="25"/>
      <c r="CG222" s="25"/>
      <c r="CH222" s="25"/>
      <c r="CI222" s="24"/>
      <c r="CJ222" s="25"/>
      <c r="CK222" s="25"/>
      <c r="CL222" s="25"/>
      <c r="CM222" s="25"/>
      <c r="CN222" s="25"/>
      <c r="CO222" s="25"/>
      <c r="CP222" s="25"/>
      <c r="CQ222" s="25"/>
      <c r="CR222" s="25"/>
      <c r="CS222" s="25"/>
      <c r="CT222" s="25"/>
      <c r="CU222" s="25"/>
      <c r="CV222" s="25"/>
      <c r="CW222" s="25"/>
      <c r="CX222" s="25"/>
      <c r="CY222" s="25"/>
      <c r="CZ222" s="26"/>
      <c r="DA222" s="23"/>
      <c r="DB222" s="23"/>
      <c r="DC222" s="23"/>
      <c r="DD222" s="27"/>
    </row>
    <row r="223" spans="1:108">
      <c r="A223" s="28"/>
      <c r="B223" s="86"/>
      <c r="C223" s="86"/>
      <c r="D223" s="153" t="str">
        <f>C214</f>
        <v>WISCONSIN DELLS</v>
      </c>
      <c r="E223" s="152">
        <f t="shared" ref="E223:M223" si="1716">SUM(E216:E219)</f>
        <v>23</v>
      </c>
      <c r="F223" s="152">
        <f t="shared" si="1716"/>
        <v>22</v>
      </c>
      <c r="G223" s="152">
        <f t="shared" si="1716"/>
        <v>18</v>
      </c>
      <c r="H223" s="152">
        <f t="shared" si="1716"/>
        <v>21</v>
      </c>
      <c r="I223" s="152">
        <f t="shared" si="1716"/>
        <v>23</v>
      </c>
      <c r="J223" s="152">
        <f t="shared" si="1716"/>
        <v>22</v>
      </c>
      <c r="K223" s="152">
        <f t="shared" si="1716"/>
        <v>24</v>
      </c>
      <c r="L223" s="152">
        <f t="shared" si="1716"/>
        <v>31</v>
      </c>
      <c r="M223" s="152">
        <f t="shared" si="1716"/>
        <v>26</v>
      </c>
      <c r="N223" s="152">
        <f>SUM(N216:N219)</f>
        <v>210</v>
      </c>
      <c r="O223" s="152">
        <f t="shared" ref="O223:Y223" si="1717">SUM(O216:O219)</f>
        <v>21</v>
      </c>
      <c r="P223" s="152">
        <f t="shared" si="1717"/>
        <v>18</v>
      </c>
      <c r="Q223" s="152">
        <f t="shared" si="1717"/>
        <v>22</v>
      </c>
      <c r="R223" s="152">
        <f t="shared" si="1717"/>
        <v>18</v>
      </c>
      <c r="S223" s="152">
        <f t="shared" si="1717"/>
        <v>25</v>
      </c>
      <c r="T223" s="152">
        <f t="shared" si="1717"/>
        <v>27</v>
      </c>
      <c r="U223" s="152">
        <f t="shared" si="1717"/>
        <v>24</v>
      </c>
      <c r="V223" s="152">
        <f t="shared" si="1717"/>
        <v>22</v>
      </c>
      <c r="W223" s="152">
        <f t="shared" si="1717"/>
        <v>24</v>
      </c>
      <c r="X223" s="152">
        <f t="shared" si="1717"/>
        <v>201</v>
      </c>
      <c r="Y223" s="152">
        <f t="shared" si="1717"/>
        <v>411</v>
      </c>
      <c r="Z223" s="16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22"/>
      <c r="AT223" s="23"/>
      <c r="AU223" s="23"/>
      <c r="AV223" s="23"/>
      <c r="AW223" s="23"/>
      <c r="AX223" s="23"/>
      <c r="AY223" s="24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6"/>
      <c r="BQ223" s="25"/>
      <c r="BR223" s="25"/>
      <c r="BS223" s="25"/>
      <c r="BT223" s="25"/>
      <c r="BU223" s="25"/>
      <c r="BV223" s="25"/>
      <c r="BW223" s="25"/>
      <c r="BX223" s="25"/>
      <c r="BY223" s="25"/>
      <c r="BZ223" s="25"/>
      <c r="CA223" s="25"/>
      <c r="CB223" s="25"/>
      <c r="CC223" s="25"/>
      <c r="CD223" s="25"/>
      <c r="CE223" s="25"/>
      <c r="CF223" s="25"/>
      <c r="CG223" s="25"/>
      <c r="CH223" s="25"/>
      <c r="CI223" s="24"/>
      <c r="CJ223" s="25"/>
      <c r="CK223" s="25"/>
      <c r="CL223" s="25"/>
      <c r="CM223" s="25"/>
      <c r="CN223" s="25"/>
      <c r="CO223" s="25"/>
      <c r="CP223" s="25"/>
      <c r="CQ223" s="25"/>
      <c r="CR223" s="25"/>
      <c r="CS223" s="25"/>
      <c r="CT223" s="25"/>
      <c r="CU223" s="25"/>
      <c r="CV223" s="25"/>
      <c r="CW223" s="25"/>
      <c r="CX223" s="25"/>
      <c r="CY223" s="25"/>
      <c r="CZ223" s="26"/>
      <c r="DA223" s="23"/>
      <c r="DB223" s="23"/>
      <c r="DC223" s="23"/>
      <c r="DD223" s="27"/>
    </row>
    <row r="224" spans="1:108">
      <c r="A224" s="14"/>
      <c r="B224" s="35"/>
      <c r="C224" s="36"/>
      <c r="D224" s="37" t="s">
        <v>7</v>
      </c>
      <c r="E224" s="42">
        <f t="shared" ref="E224:T224" si="1718">E$4</f>
        <v>4</v>
      </c>
      <c r="F224" s="42">
        <f t="shared" si="1718"/>
        <v>4</v>
      </c>
      <c r="G224" s="42">
        <f t="shared" si="1718"/>
        <v>3</v>
      </c>
      <c r="H224" s="42">
        <f t="shared" si="1718"/>
        <v>4</v>
      </c>
      <c r="I224" s="42">
        <f t="shared" si="1718"/>
        <v>5</v>
      </c>
      <c r="J224" s="42">
        <f t="shared" si="1718"/>
        <v>3</v>
      </c>
      <c r="K224" s="42">
        <f t="shared" si="1718"/>
        <v>4</v>
      </c>
      <c r="L224" s="42">
        <f t="shared" si="1718"/>
        <v>5</v>
      </c>
      <c r="M224" s="42">
        <f t="shared" si="1718"/>
        <v>4</v>
      </c>
      <c r="N224" s="42">
        <f t="shared" si="1718"/>
        <v>36</v>
      </c>
      <c r="O224" s="42">
        <f t="shared" si="1718"/>
        <v>4</v>
      </c>
      <c r="P224" s="42">
        <f t="shared" si="1718"/>
        <v>3</v>
      </c>
      <c r="Q224" s="42">
        <f t="shared" si="1718"/>
        <v>4</v>
      </c>
      <c r="R224" s="42">
        <f t="shared" si="1718"/>
        <v>3</v>
      </c>
      <c r="S224" s="42">
        <f t="shared" si="1718"/>
        <v>5</v>
      </c>
      <c r="T224" s="42">
        <f t="shared" si="1718"/>
        <v>4</v>
      </c>
      <c r="U224" s="42">
        <f t="shared" ref="U224:Y224" si="1719">U$4</f>
        <v>4</v>
      </c>
      <c r="V224" s="42">
        <f t="shared" si="1719"/>
        <v>4</v>
      </c>
      <c r="W224" s="42">
        <f t="shared" si="1719"/>
        <v>5</v>
      </c>
      <c r="X224" s="42">
        <f t="shared" si="1719"/>
        <v>36</v>
      </c>
      <c r="Y224" s="42">
        <f t="shared" si="1719"/>
        <v>72</v>
      </c>
      <c r="Z224" s="164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22"/>
      <c r="AT224" s="23"/>
      <c r="AU224" s="23"/>
      <c r="AV224" s="23"/>
      <c r="AW224" s="23"/>
      <c r="AX224" s="23"/>
      <c r="AY224" s="24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6"/>
      <c r="BQ224" s="25"/>
      <c r="BR224" s="25"/>
      <c r="BS224" s="25"/>
      <c r="BT224" s="25"/>
      <c r="BU224" s="25"/>
      <c r="BV224" s="25"/>
      <c r="BW224" s="25"/>
      <c r="BX224" s="25"/>
      <c r="BY224" s="25"/>
      <c r="BZ224" s="25"/>
      <c r="CA224" s="25"/>
      <c r="CB224" s="25"/>
      <c r="CC224" s="25"/>
      <c r="CD224" s="25"/>
      <c r="CE224" s="25"/>
      <c r="CF224" s="25"/>
      <c r="CG224" s="25"/>
      <c r="CH224" s="25"/>
      <c r="CI224" s="24"/>
      <c r="CJ224" s="25"/>
      <c r="CK224" s="25"/>
      <c r="CL224" s="25"/>
      <c r="CM224" s="25"/>
      <c r="CN224" s="25"/>
      <c r="CO224" s="25"/>
      <c r="CP224" s="25"/>
      <c r="CQ224" s="25"/>
      <c r="CR224" s="25"/>
      <c r="CS224" s="25"/>
      <c r="CT224" s="25"/>
      <c r="CU224" s="25"/>
      <c r="CV224" s="25"/>
      <c r="CW224" s="25"/>
      <c r="CX224" s="25"/>
      <c r="CY224" s="25"/>
      <c r="CZ224" s="26"/>
      <c r="DA224" s="23"/>
      <c r="DB224" s="23"/>
      <c r="DC224" s="23"/>
      <c r="DD224" s="27"/>
    </row>
    <row r="225" spans="1:108" ht="19.5" thickBot="1">
      <c r="A225" s="14"/>
      <c r="B225" s="39" t="s">
        <v>8</v>
      </c>
      <c r="C225" s="40"/>
      <c r="D225" s="41" t="s">
        <v>9</v>
      </c>
      <c r="E225" s="42">
        <f t="shared" ref="E225:T225" si="1720">E$5</f>
        <v>365</v>
      </c>
      <c r="F225" s="42">
        <f t="shared" si="1720"/>
        <v>358</v>
      </c>
      <c r="G225" s="42">
        <f t="shared" si="1720"/>
        <v>138</v>
      </c>
      <c r="H225" s="42">
        <f t="shared" si="1720"/>
        <v>440</v>
      </c>
      <c r="I225" s="42">
        <f t="shared" si="1720"/>
        <v>517</v>
      </c>
      <c r="J225" s="42">
        <f t="shared" si="1720"/>
        <v>149</v>
      </c>
      <c r="K225" s="42">
        <f t="shared" si="1720"/>
        <v>360</v>
      </c>
      <c r="L225" s="42">
        <f t="shared" si="1720"/>
        <v>542</v>
      </c>
      <c r="M225" s="42">
        <f t="shared" si="1720"/>
        <v>385</v>
      </c>
      <c r="N225" s="42">
        <f t="shared" si="1720"/>
        <v>3254</v>
      </c>
      <c r="O225" s="42">
        <f t="shared" si="1720"/>
        <v>385</v>
      </c>
      <c r="P225" s="42">
        <f t="shared" si="1720"/>
        <v>177</v>
      </c>
      <c r="Q225" s="42">
        <f t="shared" si="1720"/>
        <v>380</v>
      </c>
      <c r="R225" s="42">
        <f t="shared" si="1720"/>
        <v>152</v>
      </c>
      <c r="S225" s="42">
        <f t="shared" si="1720"/>
        <v>520</v>
      </c>
      <c r="T225" s="42">
        <f t="shared" si="1720"/>
        <v>459</v>
      </c>
      <c r="U225" s="42">
        <f t="shared" ref="U225:Y225" si="1721">U$5</f>
        <v>436</v>
      </c>
      <c r="V225" s="42">
        <f t="shared" si="1721"/>
        <v>362</v>
      </c>
      <c r="W225" s="42">
        <f t="shared" si="1721"/>
        <v>540</v>
      </c>
      <c r="X225" s="42">
        <f t="shared" si="1721"/>
        <v>3411</v>
      </c>
      <c r="Y225" s="42">
        <f t="shared" si="1721"/>
        <v>6665</v>
      </c>
      <c r="Z225" s="164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22"/>
      <c r="AT225" s="23"/>
      <c r="AU225" s="23"/>
      <c r="AV225" s="23"/>
      <c r="AW225" s="23"/>
      <c r="AX225" s="23"/>
      <c r="AY225" s="24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6"/>
      <c r="BQ225" s="25"/>
      <c r="BR225" s="25"/>
      <c r="BS225" s="25"/>
      <c r="BT225" s="25"/>
      <c r="BU225" s="25"/>
      <c r="BV225" s="25"/>
      <c r="BW225" s="25"/>
      <c r="BX225" s="25"/>
      <c r="BY225" s="25"/>
      <c r="BZ225" s="25"/>
      <c r="CA225" s="25"/>
      <c r="CB225" s="25"/>
      <c r="CC225" s="25"/>
      <c r="CD225" s="25"/>
      <c r="CE225" s="25"/>
      <c r="CF225" s="25"/>
      <c r="CG225" s="25"/>
      <c r="CH225" s="25"/>
      <c r="CI225" s="24"/>
      <c r="CJ225" s="25"/>
      <c r="CK225" s="25"/>
      <c r="CL225" s="25"/>
      <c r="CM225" s="25"/>
      <c r="CN225" s="25"/>
      <c r="CO225" s="25"/>
      <c r="CP225" s="25"/>
      <c r="CQ225" s="25"/>
      <c r="CR225" s="25"/>
      <c r="CS225" s="25"/>
      <c r="CT225" s="25"/>
      <c r="CU225" s="25"/>
      <c r="CV225" s="25"/>
      <c r="CW225" s="25"/>
      <c r="CX225" s="25"/>
      <c r="CY225" s="25"/>
      <c r="CZ225" s="26"/>
      <c r="DA225" s="23"/>
      <c r="DB225" s="23"/>
      <c r="DC225" s="23"/>
      <c r="DD225" s="27"/>
    </row>
    <row r="226" spans="1:108" ht="24.95" customHeight="1" thickBot="1">
      <c r="A226" s="14"/>
      <c r="B226" s="43" t="s">
        <v>14</v>
      </c>
      <c r="C226" s="202" t="s">
        <v>15</v>
      </c>
      <c r="D226" s="203"/>
      <c r="E226" s="43">
        <v>1</v>
      </c>
      <c r="F226" s="43">
        <v>2</v>
      </c>
      <c r="G226" s="43">
        <v>3</v>
      </c>
      <c r="H226" s="43">
        <v>4</v>
      </c>
      <c r="I226" s="43">
        <v>5</v>
      </c>
      <c r="J226" s="43">
        <v>6</v>
      </c>
      <c r="K226" s="43">
        <v>7</v>
      </c>
      <c r="L226" s="43">
        <v>8</v>
      </c>
      <c r="M226" s="43">
        <v>9</v>
      </c>
      <c r="N226" s="44" t="s">
        <v>16</v>
      </c>
      <c r="O226" s="43">
        <v>10</v>
      </c>
      <c r="P226" s="43">
        <v>11</v>
      </c>
      <c r="Q226" s="43">
        <v>12</v>
      </c>
      <c r="R226" s="43">
        <v>13</v>
      </c>
      <c r="S226" s="43">
        <v>14</v>
      </c>
      <c r="T226" s="43">
        <v>15</v>
      </c>
      <c r="U226" s="43">
        <v>16</v>
      </c>
      <c r="V226" s="43">
        <v>17</v>
      </c>
      <c r="W226" s="43">
        <v>18</v>
      </c>
      <c r="X226" s="44" t="s">
        <v>17</v>
      </c>
      <c r="Y226" s="44" t="s">
        <v>18</v>
      </c>
      <c r="Z226" s="164"/>
      <c r="AA226" s="45" t="s">
        <v>4</v>
      </c>
      <c r="AB226" s="45" t="s">
        <v>4</v>
      </c>
      <c r="AC226" s="45" t="s">
        <v>4</v>
      </c>
      <c r="AD226" s="46" t="s">
        <v>4</v>
      </c>
      <c r="AE226" s="46" t="s">
        <v>4</v>
      </c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47" t="s">
        <v>19</v>
      </c>
      <c r="AT226" s="48" t="s">
        <v>20</v>
      </c>
      <c r="AU226" s="48" t="s">
        <v>7</v>
      </c>
      <c r="AV226" s="48" t="s">
        <v>21</v>
      </c>
      <c r="AW226" s="48" t="s">
        <v>22</v>
      </c>
      <c r="AX226" s="49" t="s">
        <v>23</v>
      </c>
      <c r="AY226" s="46" t="s">
        <v>4</v>
      </c>
      <c r="AZ226" s="46" t="s">
        <v>4</v>
      </c>
      <c r="BA226" s="46" t="s">
        <v>4</v>
      </c>
      <c r="BB226" s="46" t="s">
        <v>4</v>
      </c>
      <c r="BC226" s="46" t="s">
        <v>4</v>
      </c>
      <c r="BD226" s="50"/>
      <c r="BE226" s="50"/>
      <c r="BF226" s="50"/>
      <c r="BG226" s="50"/>
      <c r="BH226" s="50"/>
      <c r="BI226" s="50"/>
      <c r="BJ226" s="50"/>
      <c r="BK226" s="50"/>
      <c r="BL226" s="50"/>
      <c r="BM226" s="50"/>
      <c r="BN226" s="50"/>
      <c r="BO226" s="50"/>
      <c r="BP226" s="51"/>
      <c r="BQ226" s="46" t="s">
        <v>4</v>
      </c>
      <c r="BR226" s="46" t="s">
        <v>4</v>
      </c>
      <c r="BS226" s="46" t="s">
        <v>4</v>
      </c>
      <c r="BT226" s="46" t="s">
        <v>4</v>
      </c>
      <c r="BU226" s="46" t="s">
        <v>4</v>
      </c>
      <c r="BV226" s="50"/>
      <c r="BW226" s="50"/>
      <c r="BX226" s="50"/>
      <c r="BY226" s="50"/>
      <c r="BZ226" s="50"/>
      <c r="CA226" s="50"/>
      <c r="CB226" s="50"/>
      <c r="CC226" s="50"/>
      <c r="CD226" s="50"/>
      <c r="CE226" s="50"/>
      <c r="CF226" s="50"/>
      <c r="CG226" s="50"/>
      <c r="CH226" s="50"/>
      <c r="CI226" s="52" t="s">
        <v>4</v>
      </c>
      <c r="CJ226" s="46" t="s">
        <v>4</v>
      </c>
      <c r="CK226" s="46" t="s">
        <v>4</v>
      </c>
      <c r="CL226" s="46" t="s">
        <v>4</v>
      </c>
      <c r="CM226" s="46" t="s">
        <v>4</v>
      </c>
      <c r="CN226" s="50"/>
      <c r="CO226" s="50"/>
      <c r="CP226" s="50"/>
      <c r="CQ226" s="50"/>
      <c r="CR226" s="50"/>
      <c r="CS226" s="50"/>
      <c r="CT226" s="50"/>
      <c r="CU226" s="50"/>
      <c r="CV226" s="50"/>
      <c r="CW226" s="50"/>
      <c r="CX226" s="50"/>
      <c r="CY226" s="50"/>
      <c r="CZ226" s="50"/>
      <c r="DA226" s="47" t="s">
        <v>24</v>
      </c>
      <c r="DB226" s="48" t="s">
        <v>25</v>
      </c>
      <c r="DC226" s="49" t="s">
        <v>26</v>
      </c>
      <c r="DD226" s="27"/>
    </row>
    <row r="227" spans="1:108" ht="24.95" customHeight="1">
      <c r="A227" s="14"/>
      <c r="B227" s="53">
        <v>1</v>
      </c>
      <c r="C227" s="190"/>
      <c r="D227" s="191"/>
      <c r="E227" s="56"/>
      <c r="F227" s="56"/>
      <c r="G227" s="56"/>
      <c r="H227" s="56"/>
      <c r="I227" s="56"/>
      <c r="J227" s="56"/>
      <c r="K227" s="56"/>
      <c r="L227" s="56"/>
      <c r="M227" s="56"/>
      <c r="N227" s="57">
        <f t="shared" ref="N227:N230" si="1722">SUM(E227:M227)</f>
        <v>0</v>
      </c>
      <c r="O227" s="56"/>
      <c r="P227" s="56"/>
      <c r="Q227" s="56"/>
      <c r="R227" s="56"/>
      <c r="S227" s="56"/>
      <c r="T227" s="56"/>
      <c r="U227" s="56"/>
      <c r="V227" s="56"/>
      <c r="W227" s="56"/>
      <c r="X227" s="57">
        <f t="shared" ref="X227:X230" si="1723">SUM(O227:W227)</f>
        <v>0</v>
      </c>
      <c r="Y227" s="57">
        <f t="shared" ref="Y227:Y230" si="1724">N227+X227</f>
        <v>0</v>
      </c>
      <c r="Z227" s="164"/>
      <c r="AA227" s="7" t="str">
        <f t="shared" ref="AA227:AA230" si="1725">IF(E227="","",E227-E$4)</f>
        <v/>
      </c>
      <c r="AB227" s="7" t="str">
        <f t="shared" ref="AB227:AB230" si="1726">IF(F227="","",F227-F$4)</f>
        <v/>
      </c>
      <c r="AC227" s="7" t="str">
        <f t="shared" ref="AC227:AC230" si="1727">IF(G227="","",G227-G$4)</f>
        <v/>
      </c>
      <c r="AD227" s="7" t="str">
        <f t="shared" ref="AD227:AD230" si="1728">IF(H227="","",H227-H$4)</f>
        <v/>
      </c>
      <c r="AE227" s="7" t="str">
        <f t="shared" ref="AE227:AE230" si="1729">IF(I227="","",I227-I$4)</f>
        <v/>
      </c>
      <c r="AF227" s="7" t="str">
        <f t="shared" ref="AF227:AF230" si="1730">IF(J227="","",J227-J$4)</f>
        <v/>
      </c>
      <c r="AG227" s="7" t="str">
        <f t="shared" ref="AG227:AG230" si="1731">IF(K227="","",K227-K$4)</f>
        <v/>
      </c>
      <c r="AH227" s="7" t="str">
        <f t="shared" ref="AH227:AH230" si="1732">IF(L227="","",L227-L$4)</f>
        <v/>
      </c>
      <c r="AI227" s="7" t="str">
        <f t="shared" ref="AI227:AI230" si="1733">IF(M227="","",M227-M$4)</f>
        <v/>
      </c>
      <c r="AJ227" s="7" t="str">
        <f t="shared" ref="AJ227:AJ230" si="1734">IF(O227="","",O227-O$4)</f>
        <v/>
      </c>
      <c r="AK227" s="7" t="str">
        <f t="shared" ref="AK227:AK230" si="1735">IF(P227="","",P227-P$4)</f>
        <v/>
      </c>
      <c r="AL227" s="7" t="str">
        <f t="shared" ref="AL227:AL230" si="1736">IF(Q227="","",Q227-Q$4)</f>
        <v/>
      </c>
      <c r="AM227" s="7" t="str">
        <f t="shared" ref="AM227:AM230" si="1737">IF(R227="","",R227-R$4)</f>
        <v/>
      </c>
      <c r="AN227" s="7" t="str">
        <f t="shared" ref="AN227:AN230" si="1738">IF(S227="","",S227-S$4)</f>
        <v/>
      </c>
      <c r="AO227" s="7" t="str">
        <f t="shared" ref="AO227:AO230" si="1739">IF(T227="","",T227-T$4)</f>
        <v/>
      </c>
      <c r="AP227" s="7" t="str">
        <f t="shared" ref="AP227:AP230" si="1740">IF(U227="","",U227-U$4)</f>
        <v/>
      </c>
      <c r="AQ227" s="7" t="str">
        <f t="shared" ref="AQ227:AQ230" si="1741">IF(V227="","",V227-V$4)</f>
        <v/>
      </c>
      <c r="AR227" s="7" t="str">
        <f t="shared" ref="AR227:AR230" si="1742">IF(W227="","",W227-W$4)</f>
        <v/>
      </c>
      <c r="AS227" s="58">
        <f t="shared" ref="AS227:AS230" si="1743">COUNTIF($AA227:$AR227,"=-2")</f>
        <v>0</v>
      </c>
      <c r="AT227" s="59">
        <f t="shared" ref="AT227:AT230" si="1744">COUNTIF($AA227:$AR227,"=-1")</f>
        <v>0</v>
      </c>
      <c r="AU227" s="59">
        <f t="shared" ref="AU227:AU230" si="1745">COUNTIF($AA227:$AR227,"=0")</f>
        <v>0</v>
      </c>
      <c r="AV227" s="59">
        <f t="shared" ref="AV227:AV230" si="1746">COUNTIF($AA227:$AR227,"=1")</f>
        <v>0</v>
      </c>
      <c r="AW227" s="59">
        <f t="shared" ref="AW227:AW230" si="1747">COUNTIF($AA227:$AR227,"=2")</f>
        <v>0</v>
      </c>
      <c r="AX227" s="60">
        <f t="shared" ref="AX227:AX230" si="1748">COUNTIF($AA227:$AR227,"&gt;2")</f>
        <v>0</v>
      </c>
      <c r="AY227" s="50" t="str">
        <f t="shared" ref="AY227:AY230" si="1749">IF(AA$4=3,AA227,"")</f>
        <v/>
      </c>
      <c r="AZ227" s="50" t="str">
        <f t="shared" ref="AZ227:AZ230" si="1750">IF(AB$4=3,AB227,"")</f>
        <v/>
      </c>
      <c r="BA227" s="50" t="str">
        <f t="shared" ref="BA227:BA230" si="1751">IF(AC$4=3,AC227,"")</f>
        <v/>
      </c>
      <c r="BB227" s="50" t="str">
        <f t="shared" ref="BB227:BB230" si="1752">IF(AD$4=3,AD227,"")</f>
        <v/>
      </c>
      <c r="BC227" s="50" t="str">
        <f t="shared" ref="BC227:BC230" si="1753">IF(AE$4=3,AE227,"")</f>
        <v/>
      </c>
      <c r="BD227" s="50" t="str">
        <f t="shared" ref="BD227:BD230" si="1754">IF(AF$4=3,AF227,"")</f>
        <v/>
      </c>
      <c r="BE227" s="50" t="str">
        <f t="shared" ref="BE227:BE230" si="1755">IF(AG$4=3,AG227,"")</f>
        <v/>
      </c>
      <c r="BF227" s="50" t="str">
        <f t="shared" ref="BF227:BF230" si="1756">IF(AH$4=3,AH227,"")</f>
        <v/>
      </c>
      <c r="BG227" s="50" t="str">
        <f t="shared" ref="BG227:BG230" si="1757">IF(AI$4=3,AI227,"")</f>
        <v/>
      </c>
      <c r="BH227" s="50" t="str">
        <f t="shared" ref="BH227:BH230" si="1758">IF(AJ$4=3,AJ227,"")</f>
        <v/>
      </c>
      <c r="BI227" s="50" t="str">
        <f t="shared" ref="BI227:BI230" si="1759">IF(AK$4=3,AK227,"")</f>
        <v/>
      </c>
      <c r="BJ227" s="50" t="str">
        <f t="shared" ref="BJ227:BJ230" si="1760">IF(AL$4=3,AL227,"")</f>
        <v/>
      </c>
      <c r="BK227" s="50" t="str">
        <f t="shared" ref="BK227:BK230" si="1761">IF(AM$4=3,AM227,"")</f>
        <v/>
      </c>
      <c r="BL227" s="50" t="str">
        <f t="shared" ref="BL227:BL230" si="1762">IF(AN$4=3,AN227,"")</f>
        <v/>
      </c>
      <c r="BM227" s="50" t="str">
        <f t="shared" ref="BM227:BM230" si="1763">IF(AO$4=3,AO227,"")</f>
        <v/>
      </c>
      <c r="BN227" s="50" t="str">
        <f t="shared" ref="BN227:BN230" si="1764">IF(AP$4=3,AP227,"")</f>
        <v/>
      </c>
      <c r="BO227" s="50" t="str">
        <f t="shared" ref="BO227:BO230" si="1765">IF(AQ$4=3,AQ227,"")</f>
        <v/>
      </c>
      <c r="BP227" s="51" t="str">
        <f t="shared" ref="BP227:BP230" si="1766">IF(AR$4=3,AR227,"")</f>
        <v/>
      </c>
      <c r="BQ227" s="50" t="str">
        <f t="shared" ref="BQ227:BQ230" si="1767">IF(AA$4=4,AA227,"")</f>
        <v/>
      </c>
      <c r="BR227" s="50" t="str">
        <f t="shared" ref="BR227:BR230" si="1768">IF(AB$4=4,AB227,"")</f>
        <v/>
      </c>
      <c r="BS227" s="50" t="str">
        <f t="shared" ref="BS227:BS230" si="1769">IF(AC$4=4,AC227,"")</f>
        <v/>
      </c>
      <c r="BT227" s="50" t="str">
        <f t="shared" ref="BT227:BT230" si="1770">IF(AD$4=4,AD227,"")</f>
        <v/>
      </c>
      <c r="BU227" s="50" t="str">
        <f t="shared" ref="BU227:BU230" si="1771">IF(AE$4=4,AE227,"")</f>
        <v/>
      </c>
      <c r="BV227" s="50" t="str">
        <f t="shared" ref="BV227:BV230" si="1772">IF(AF$4=4,AF227,"")</f>
        <v/>
      </c>
      <c r="BW227" s="50" t="str">
        <f t="shared" ref="BW227:BW230" si="1773">IF(AG$4=4,AG227,"")</f>
        <v/>
      </c>
      <c r="BX227" s="50" t="str">
        <f t="shared" ref="BX227:BX230" si="1774">IF(AH$4=4,AH227,"")</f>
        <v/>
      </c>
      <c r="BY227" s="50" t="str">
        <f t="shared" ref="BY227:BY230" si="1775">IF(AI$4=4,AI227,"")</f>
        <v/>
      </c>
      <c r="BZ227" s="50" t="str">
        <f t="shared" ref="BZ227:BZ230" si="1776">IF(AJ$4=4,AJ227,"")</f>
        <v/>
      </c>
      <c r="CA227" s="50" t="str">
        <f t="shared" ref="CA227:CA230" si="1777">IF(AK$4=4,AK227,"")</f>
        <v/>
      </c>
      <c r="CB227" s="50" t="str">
        <f t="shared" ref="CB227:CB230" si="1778">IF(AL$4=4,AL227,"")</f>
        <v/>
      </c>
      <c r="CC227" s="50" t="str">
        <f t="shared" ref="CC227:CC230" si="1779">IF(AM$4=4,AM227,"")</f>
        <v/>
      </c>
      <c r="CD227" s="50" t="str">
        <f t="shared" ref="CD227:CD230" si="1780">IF(AN$4=4,AN227,"")</f>
        <v/>
      </c>
      <c r="CE227" s="50" t="str">
        <f t="shared" ref="CE227:CE230" si="1781">IF(AO$4=4,AO227,"")</f>
        <v/>
      </c>
      <c r="CF227" s="50" t="str">
        <f t="shared" ref="CF227:CF230" si="1782">IF(AP$4=4,AP227,"")</f>
        <v/>
      </c>
      <c r="CG227" s="50" t="str">
        <f t="shared" ref="CG227:CG230" si="1783">IF(AQ$4=4,AQ227,"")</f>
        <v/>
      </c>
      <c r="CH227" s="50" t="str">
        <f t="shared" ref="CH227:CH230" si="1784">IF(AR$4=4,AR227,"")</f>
        <v/>
      </c>
      <c r="CI227" s="61" t="str">
        <f t="shared" ref="CI227:CI230" si="1785">IF(AA$4=5,AA227,"")</f>
        <v/>
      </c>
      <c r="CJ227" s="50" t="str">
        <f t="shared" ref="CJ227:CJ230" si="1786">IF(AB$4=5,AB227,"")</f>
        <v/>
      </c>
      <c r="CK227" s="50" t="str">
        <f t="shared" ref="CK227:CK230" si="1787">IF(AC$4=5,AC227,"")</f>
        <v/>
      </c>
      <c r="CL227" s="50" t="str">
        <f t="shared" ref="CL227:CL230" si="1788">IF(AD$4=5,AD227,"")</f>
        <v/>
      </c>
      <c r="CM227" s="50" t="str">
        <f t="shared" ref="CM227:CM230" si="1789">IF(AE$4=5,AE227,"")</f>
        <v/>
      </c>
      <c r="CN227" s="50" t="str">
        <f t="shared" ref="CN227:CN230" si="1790">IF(AF$4=5,AF227,"")</f>
        <v/>
      </c>
      <c r="CO227" s="50" t="str">
        <f t="shared" ref="CO227:CO230" si="1791">IF(AG$4=5,AG227,"")</f>
        <v/>
      </c>
      <c r="CP227" s="50" t="str">
        <f t="shared" ref="CP227:CP230" si="1792">IF(AH$4=5,AH227,"")</f>
        <v/>
      </c>
      <c r="CQ227" s="50" t="str">
        <f t="shared" ref="CQ227:CQ230" si="1793">IF(AI$4=5,AI227,"")</f>
        <v/>
      </c>
      <c r="CR227" s="50" t="str">
        <f t="shared" ref="CR227:CR230" si="1794">IF(AJ$4=5,AJ227,"")</f>
        <v/>
      </c>
      <c r="CS227" s="50" t="str">
        <f t="shared" ref="CS227:CS230" si="1795">IF(AK$4=5,AK227,"")</f>
        <v/>
      </c>
      <c r="CT227" s="50" t="str">
        <f t="shared" ref="CT227:CT230" si="1796">IF(AL$4=5,AL227,"")</f>
        <v/>
      </c>
      <c r="CU227" s="50" t="str">
        <f t="shared" ref="CU227:CU230" si="1797">IF(AM$4=5,AM227,"")</f>
        <v/>
      </c>
      <c r="CV227" s="50" t="str">
        <f t="shared" ref="CV227:CV230" si="1798">IF(AN$4=5,AN227,"")</f>
        <v/>
      </c>
      <c r="CW227" s="50" t="str">
        <f t="shared" ref="CW227:CW230" si="1799">IF(AO$4=5,AO227,"")</f>
        <v/>
      </c>
      <c r="CX227" s="50" t="str">
        <f t="shared" ref="CX227:CX230" si="1800">IF(AP$4=5,AP227,"")</f>
        <v/>
      </c>
      <c r="CY227" s="50" t="str">
        <f t="shared" ref="CY227:CY230" si="1801">IF(AQ$4=5,AQ227,"")</f>
        <v/>
      </c>
      <c r="CZ227" s="50" t="str">
        <f t="shared" ref="CZ227:CZ230" si="1802">IF(AR$4=5,AR227,"")</f>
        <v/>
      </c>
      <c r="DA227" s="62">
        <f t="shared" ref="DA227:DA230" si="1803">SUM(AY227:BP227)</f>
        <v>0</v>
      </c>
      <c r="DB227" s="63">
        <f t="shared" ref="DB227:DB230" si="1804">SUM(BQ227:CH227)</f>
        <v>0</v>
      </c>
      <c r="DC227" s="64">
        <f t="shared" ref="DC227:DC230" si="1805">SUM(CI227:CZ227)</f>
        <v>0</v>
      </c>
      <c r="DD227" s="27"/>
    </row>
    <row r="228" spans="1:108" ht="24.95" customHeight="1">
      <c r="A228" s="14"/>
      <c r="B228" s="53">
        <v>2</v>
      </c>
      <c r="C228" s="190"/>
      <c r="D228" s="191"/>
      <c r="E228" s="56"/>
      <c r="F228" s="56"/>
      <c r="G228" s="56"/>
      <c r="H228" s="56"/>
      <c r="I228" s="56"/>
      <c r="J228" s="56"/>
      <c r="K228" s="56"/>
      <c r="L228" s="56"/>
      <c r="M228" s="56"/>
      <c r="N228" s="57">
        <f t="shared" si="1722"/>
        <v>0</v>
      </c>
      <c r="O228" s="56"/>
      <c r="P228" s="56"/>
      <c r="Q228" s="56"/>
      <c r="R228" s="56"/>
      <c r="S228" s="56"/>
      <c r="T228" s="56"/>
      <c r="U228" s="56"/>
      <c r="V228" s="56"/>
      <c r="W228" s="56"/>
      <c r="X228" s="57">
        <f t="shared" si="1723"/>
        <v>0</v>
      </c>
      <c r="Y228" s="57">
        <f t="shared" si="1724"/>
        <v>0</v>
      </c>
      <c r="Z228" s="164"/>
      <c r="AA228" s="7" t="str">
        <f t="shared" si="1725"/>
        <v/>
      </c>
      <c r="AB228" s="7" t="str">
        <f t="shared" si="1726"/>
        <v/>
      </c>
      <c r="AC228" s="7" t="str">
        <f t="shared" si="1727"/>
        <v/>
      </c>
      <c r="AD228" s="7" t="str">
        <f t="shared" si="1728"/>
        <v/>
      </c>
      <c r="AE228" s="7" t="str">
        <f t="shared" si="1729"/>
        <v/>
      </c>
      <c r="AF228" s="7" t="str">
        <f t="shared" si="1730"/>
        <v/>
      </c>
      <c r="AG228" s="7" t="str">
        <f t="shared" si="1731"/>
        <v/>
      </c>
      <c r="AH228" s="7" t="str">
        <f t="shared" si="1732"/>
        <v/>
      </c>
      <c r="AI228" s="7" t="str">
        <f t="shared" si="1733"/>
        <v/>
      </c>
      <c r="AJ228" s="7" t="str">
        <f t="shared" si="1734"/>
        <v/>
      </c>
      <c r="AK228" s="7" t="str">
        <f t="shared" si="1735"/>
        <v/>
      </c>
      <c r="AL228" s="7" t="str">
        <f t="shared" si="1736"/>
        <v/>
      </c>
      <c r="AM228" s="7" t="str">
        <f t="shared" si="1737"/>
        <v/>
      </c>
      <c r="AN228" s="7" t="str">
        <f t="shared" si="1738"/>
        <v/>
      </c>
      <c r="AO228" s="7" t="str">
        <f t="shared" si="1739"/>
        <v/>
      </c>
      <c r="AP228" s="7" t="str">
        <f t="shared" si="1740"/>
        <v/>
      </c>
      <c r="AQ228" s="7" t="str">
        <f t="shared" si="1741"/>
        <v/>
      </c>
      <c r="AR228" s="7" t="str">
        <f t="shared" si="1742"/>
        <v/>
      </c>
      <c r="AS228" s="65">
        <f t="shared" si="1743"/>
        <v>0</v>
      </c>
      <c r="AT228" s="66">
        <f t="shared" si="1744"/>
        <v>0</v>
      </c>
      <c r="AU228" s="66">
        <f t="shared" si="1745"/>
        <v>0</v>
      </c>
      <c r="AV228" s="66">
        <f t="shared" si="1746"/>
        <v>0</v>
      </c>
      <c r="AW228" s="66">
        <f t="shared" si="1747"/>
        <v>0</v>
      </c>
      <c r="AX228" s="67">
        <f t="shared" si="1748"/>
        <v>0</v>
      </c>
      <c r="AY228" s="50" t="str">
        <f t="shared" si="1749"/>
        <v/>
      </c>
      <c r="AZ228" s="50" t="str">
        <f t="shared" si="1750"/>
        <v/>
      </c>
      <c r="BA228" s="50" t="str">
        <f t="shared" si="1751"/>
        <v/>
      </c>
      <c r="BB228" s="50" t="str">
        <f t="shared" si="1752"/>
        <v/>
      </c>
      <c r="BC228" s="50" t="str">
        <f t="shared" si="1753"/>
        <v/>
      </c>
      <c r="BD228" s="50" t="str">
        <f t="shared" si="1754"/>
        <v/>
      </c>
      <c r="BE228" s="50" t="str">
        <f t="shared" si="1755"/>
        <v/>
      </c>
      <c r="BF228" s="50" t="str">
        <f t="shared" si="1756"/>
        <v/>
      </c>
      <c r="BG228" s="50" t="str">
        <f t="shared" si="1757"/>
        <v/>
      </c>
      <c r="BH228" s="50" t="str">
        <f t="shared" si="1758"/>
        <v/>
      </c>
      <c r="BI228" s="50" t="str">
        <f t="shared" si="1759"/>
        <v/>
      </c>
      <c r="BJ228" s="50" t="str">
        <f t="shared" si="1760"/>
        <v/>
      </c>
      <c r="BK228" s="50" t="str">
        <f t="shared" si="1761"/>
        <v/>
      </c>
      <c r="BL228" s="50" t="str">
        <f t="shared" si="1762"/>
        <v/>
      </c>
      <c r="BM228" s="50" t="str">
        <f t="shared" si="1763"/>
        <v/>
      </c>
      <c r="BN228" s="50" t="str">
        <f t="shared" si="1764"/>
        <v/>
      </c>
      <c r="BO228" s="50" t="str">
        <f t="shared" si="1765"/>
        <v/>
      </c>
      <c r="BP228" s="51" t="str">
        <f t="shared" si="1766"/>
        <v/>
      </c>
      <c r="BQ228" s="50" t="str">
        <f t="shared" si="1767"/>
        <v/>
      </c>
      <c r="BR228" s="50" t="str">
        <f t="shared" si="1768"/>
        <v/>
      </c>
      <c r="BS228" s="50" t="str">
        <f t="shared" si="1769"/>
        <v/>
      </c>
      <c r="BT228" s="50" t="str">
        <f t="shared" si="1770"/>
        <v/>
      </c>
      <c r="BU228" s="50" t="str">
        <f t="shared" si="1771"/>
        <v/>
      </c>
      <c r="BV228" s="50" t="str">
        <f t="shared" si="1772"/>
        <v/>
      </c>
      <c r="BW228" s="50" t="str">
        <f t="shared" si="1773"/>
        <v/>
      </c>
      <c r="BX228" s="50" t="str">
        <f t="shared" si="1774"/>
        <v/>
      </c>
      <c r="BY228" s="50" t="str">
        <f t="shared" si="1775"/>
        <v/>
      </c>
      <c r="BZ228" s="50" t="str">
        <f t="shared" si="1776"/>
        <v/>
      </c>
      <c r="CA228" s="50" t="str">
        <f t="shared" si="1777"/>
        <v/>
      </c>
      <c r="CB228" s="50" t="str">
        <f t="shared" si="1778"/>
        <v/>
      </c>
      <c r="CC228" s="50" t="str">
        <f t="shared" si="1779"/>
        <v/>
      </c>
      <c r="CD228" s="50" t="str">
        <f t="shared" si="1780"/>
        <v/>
      </c>
      <c r="CE228" s="50" t="str">
        <f t="shared" si="1781"/>
        <v/>
      </c>
      <c r="CF228" s="50" t="str">
        <f t="shared" si="1782"/>
        <v/>
      </c>
      <c r="CG228" s="50" t="str">
        <f t="shared" si="1783"/>
        <v/>
      </c>
      <c r="CH228" s="50" t="str">
        <f t="shared" si="1784"/>
        <v/>
      </c>
      <c r="CI228" s="61" t="str">
        <f t="shared" si="1785"/>
        <v/>
      </c>
      <c r="CJ228" s="50" t="str">
        <f t="shared" si="1786"/>
        <v/>
      </c>
      <c r="CK228" s="50" t="str">
        <f t="shared" si="1787"/>
        <v/>
      </c>
      <c r="CL228" s="50" t="str">
        <f t="shared" si="1788"/>
        <v/>
      </c>
      <c r="CM228" s="50" t="str">
        <f t="shared" si="1789"/>
        <v/>
      </c>
      <c r="CN228" s="50" t="str">
        <f t="shared" si="1790"/>
        <v/>
      </c>
      <c r="CO228" s="50" t="str">
        <f t="shared" si="1791"/>
        <v/>
      </c>
      <c r="CP228" s="50" t="str">
        <f t="shared" si="1792"/>
        <v/>
      </c>
      <c r="CQ228" s="50" t="str">
        <f t="shared" si="1793"/>
        <v/>
      </c>
      <c r="CR228" s="50" t="str">
        <f t="shared" si="1794"/>
        <v/>
      </c>
      <c r="CS228" s="50" t="str">
        <f t="shared" si="1795"/>
        <v/>
      </c>
      <c r="CT228" s="50" t="str">
        <f t="shared" si="1796"/>
        <v/>
      </c>
      <c r="CU228" s="50" t="str">
        <f t="shared" si="1797"/>
        <v/>
      </c>
      <c r="CV228" s="50" t="str">
        <f t="shared" si="1798"/>
        <v/>
      </c>
      <c r="CW228" s="50" t="str">
        <f t="shared" si="1799"/>
        <v/>
      </c>
      <c r="CX228" s="50" t="str">
        <f t="shared" si="1800"/>
        <v/>
      </c>
      <c r="CY228" s="50" t="str">
        <f t="shared" si="1801"/>
        <v/>
      </c>
      <c r="CZ228" s="50" t="str">
        <f t="shared" si="1802"/>
        <v/>
      </c>
      <c r="DA228" s="68">
        <f t="shared" si="1803"/>
        <v>0</v>
      </c>
      <c r="DB228" s="69">
        <f t="shared" si="1804"/>
        <v>0</v>
      </c>
      <c r="DC228" s="70">
        <f t="shared" si="1805"/>
        <v>0</v>
      </c>
      <c r="DD228" s="27"/>
    </row>
    <row r="229" spans="1:108" ht="24.95" customHeight="1">
      <c r="A229" s="14"/>
      <c r="B229" s="53" t="s">
        <v>29</v>
      </c>
      <c r="C229" s="190"/>
      <c r="D229" s="191"/>
      <c r="E229" s="56"/>
      <c r="F229" s="56"/>
      <c r="G229" s="56"/>
      <c r="H229" s="56"/>
      <c r="I229" s="56"/>
      <c r="J229" s="56"/>
      <c r="K229" s="56"/>
      <c r="L229" s="56"/>
      <c r="M229" s="56"/>
      <c r="N229" s="57">
        <f t="shared" si="1722"/>
        <v>0</v>
      </c>
      <c r="O229" s="56"/>
      <c r="P229" s="56"/>
      <c r="Q229" s="56"/>
      <c r="R229" s="56"/>
      <c r="S229" s="56"/>
      <c r="T229" s="56"/>
      <c r="U229" s="56"/>
      <c r="V229" s="56"/>
      <c r="W229" s="56"/>
      <c r="X229" s="57">
        <f t="shared" si="1723"/>
        <v>0</v>
      </c>
      <c r="Y229" s="57">
        <f t="shared" si="1724"/>
        <v>0</v>
      </c>
      <c r="Z229" s="164"/>
      <c r="AA229" s="7" t="str">
        <f t="shared" si="1725"/>
        <v/>
      </c>
      <c r="AB229" s="7" t="str">
        <f t="shared" si="1726"/>
        <v/>
      </c>
      <c r="AC229" s="7" t="str">
        <f t="shared" si="1727"/>
        <v/>
      </c>
      <c r="AD229" s="7" t="str">
        <f t="shared" si="1728"/>
        <v/>
      </c>
      <c r="AE229" s="7" t="str">
        <f t="shared" si="1729"/>
        <v/>
      </c>
      <c r="AF229" s="7" t="str">
        <f t="shared" si="1730"/>
        <v/>
      </c>
      <c r="AG229" s="7" t="str">
        <f t="shared" si="1731"/>
        <v/>
      </c>
      <c r="AH229" s="7" t="str">
        <f t="shared" si="1732"/>
        <v/>
      </c>
      <c r="AI229" s="7" t="str">
        <f t="shared" si="1733"/>
        <v/>
      </c>
      <c r="AJ229" s="7" t="str">
        <f t="shared" si="1734"/>
        <v/>
      </c>
      <c r="AK229" s="7" t="str">
        <f t="shared" si="1735"/>
        <v/>
      </c>
      <c r="AL229" s="7" t="str">
        <f t="shared" si="1736"/>
        <v/>
      </c>
      <c r="AM229" s="7" t="str">
        <f t="shared" si="1737"/>
        <v/>
      </c>
      <c r="AN229" s="7" t="str">
        <f t="shared" si="1738"/>
        <v/>
      </c>
      <c r="AO229" s="7" t="str">
        <f t="shared" si="1739"/>
        <v/>
      </c>
      <c r="AP229" s="7" t="str">
        <f t="shared" si="1740"/>
        <v/>
      </c>
      <c r="AQ229" s="7" t="str">
        <f t="shared" si="1741"/>
        <v/>
      </c>
      <c r="AR229" s="7" t="str">
        <f t="shared" si="1742"/>
        <v/>
      </c>
      <c r="AS229" s="65">
        <f t="shared" si="1743"/>
        <v>0</v>
      </c>
      <c r="AT229" s="66">
        <f t="shared" si="1744"/>
        <v>0</v>
      </c>
      <c r="AU229" s="66">
        <f t="shared" si="1745"/>
        <v>0</v>
      </c>
      <c r="AV229" s="66">
        <f t="shared" si="1746"/>
        <v>0</v>
      </c>
      <c r="AW229" s="66">
        <f t="shared" si="1747"/>
        <v>0</v>
      </c>
      <c r="AX229" s="67">
        <f t="shared" si="1748"/>
        <v>0</v>
      </c>
      <c r="AY229" s="50" t="str">
        <f t="shared" si="1749"/>
        <v/>
      </c>
      <c r="AZ229" s="50" t="str">
        <f t="shared" si="1750"/>
        <v/>
      </c>
      <c r="BA229" s="50" t="str">
        <f t="shared" si="1751"/>
        <v/>
      </c>
      <c r="BB229" s="50" t="str">
        <f t="shared" si="1752"/>
        <v/>
      </c>
      <c r="BC229" s="50" t="str">
        <f t="shared" si="1753"/>
        <v/>
      </c>
      <c r="BD229" s="50" t="str">
        <f t="shared" si="1754"/>
        <v/>
      </c>
      <c r="BE229" s="50" t="str">
        <f t="shared" si="1755"/>
        <v/>
      </c>
      <c r="BF229" s="50" t="str">
        <f t="shared" si="1756"/>
        <v/>
      </c>
      <c r="BG229" s="50" t="str">
        <f t="shared" si="1757"/>
        <v/>
      </c>
      <c r="BH229" s="50" t="str">
        <f t="shared" si="1758"/>
        <v/>
      </c>
      <c r="BI229" s="50" t="str">
        <f t="shared" si="1759"/>
        <v/>
      </c>
      <c r="BJ229" s="50" t="str">
        <f t="shared" si="1760"/>
        <v/>
      </c>
      <c r="BK229" s="50" t="str">
        <f t="shared" si="1761"/>
        <v/>
      </c>
      <c r="BL229" s="50" t="str">
        <f t="shared" si="1762"/>
        <v/>
      </c>
      <c r="BM229" s="50" t="str">
        <f t="shared" si="1763"/>
        <v/>
      </c>
      <c r="BN229" s="50" t="str">
        <f t="shared" si="1764"/>
        <v/>
      </c>
      <c r="BO229" s="50" t="str">
        <f t="shared" si="1765"/>
        <v/>
      </c>
      <c r="BP229" s="51" t="str">
        <f t="shared" si="1766"/>
        <v/>
      </c>
      <c r="BQ229" s="50" t="str">
        <f t="shared" si="1767"/>
        <v/>
      </c>
      <c r="BR229" s="50" t="str">
        <f t="shared" si="1768"/>
        <v/>
      </c>
      <c r="BS229" s="50" t="str">
        <f t="shared" si="1769"/>
        <v/>
      </c>
      <c r="BT229" s="50" t="str">
        <f t="shared" si="1770"/>
        <v/>
      </c>
      <c r="BU229" s="50" t="str">
        <f t="shared" si="1771"/>
        <v/>
      </c>
      <c r="BV229" s="50" t="str">
        <f t="shared" si="1772"/>
        <v/>
      </c>
      <c r="BW229" s="50" t="str">
        <f t="shared" si="1773"/>
        <v/>
      </c>
      <c r="BX229" s="50" t="str">
        <f t="shared" si="1774"/>
        <v/>
      </c>
      <c r="BY229" s="50" t="str">
        <f t="shared" si="1775"/>
        <v/>
      </c>
      <c r="BZ229" s="50" t="str">
        <f t="shared" si="1776"/>
        <v/>
      </c>
      <c r="CA229" s="50" t="str">
        <f t="shared" si="1777"/>
        <v/>
      </c>
      <c r="CB229" s="50" t="str">
        <f t="shared" si="1778"/>
        <v/>
      </c>
      <c r="CC229" s="50" t="str">
        <f t="shared" si="1779"/>
        <v/>
      </c>
      <c r="CD229" s="50" t="str">
        <f t="shared" si="1780"/>
        <v/>
      </c>
      <c r="CE229" s="50" t="str">
        <f t="shared" si="1781"/>
        <v/>
      </c>
      <c r="CF229" s="50" t="str">
        <f t="shared" si="1782"/>
        <v/>
      </c>
      <c r="CG229" s="50" t="str">
        <f t="shared" si="1783"/>
        <v/>
      </c>
      <c r="CH229" s="50" t="str">
        <f t="shared" si="1784"/>
        <v/>
      </c>
      <c r="CI229" s="61" t="str">
        <f t="shared" si="1785"/>
        <v/>
      </c>
      <c r="CJ229" s="50" t="str">
        <f t="shared" si="1786"/>
        <v/>
      </c>
      <c r="CK229" s="50" t="str">
        <f t="shared" si="1787"/>
        <v/>
      </c>
      <c r="CL229" s="50" t="str">
        <f t="shared" si="1788"/>
        <v/>
      </c>
      <c r="CM229" s="50" t="str">
        <f t="shared" si="1789"/>
        <v/>
      </c>
      <c r="CN229" s="50" t="str">
        <f t="shared" si="1790"/>
        <v/>
      </c>
      <c r="CO229" s="50" t="str">
        <f t="shared" si="1791"/>
        <v/>
      </c>
      <c r="CP229" s="50" t="str">
        <f t="shared" si="1792"/>
        <v/>
      </c>
      <c r="CQ229" s="50" t="str">
        <f t="shared" si="1793"/>
        <v/>
      </c>
      <c r="CR229" s="50" t="str">
        <f t="shared" si="1794"/>
        <v/>
      </c>
      <c r="CS229" s="50" t="str">
        <f t="shared" si="1795"/>
        <v/>
      </c>
      <c r="CT229" s="50" t="str">
        <f t="shared" si="1796"/>
        <v/>
      </c>
      <c r="CU229" s="50" t="str">
        <f t="shared" si="1797"/>
        <v/>
      </c>
      <c r="CV229" s="50" t="str">
        <f t="shared" si="1798"/>
        <v/>
      </c>
      <c r="CW229" s="50" t="str">
        <f t="shared" si="1799"/>
        <v/>
      </c>
      <c r="CX229" s="50" t="str">
        <f t="shared" si="1800"/>
        <v/>
      </c>
      <c r="CY229" s="50" t="str">
        <f t="shared" si="1801"/>
        <v/>
      </c>
      <c r="CZ229" s="50" t="str">
        <f t="shared" si="1802"/>
        <v/>
      </c>
      <c r="DA229" s="68">
        <f t="shared" si="1803"/>
        <v>0</v>
      </c>
      <c r="DB229" s="69">
        <f t="shared" si="1804"/>
        <v>0</v>
      </c>
      <c r="DC229" s="70">
        <f t="shared" si="1805"/>
        <v>0</v>
      </c>
      <c r="DD229" s="27"/>
    </row>
    <row r="230" spans="1:108" s="82" customFormat="1" ht="24.95" customHeight="1" thickBot="1">
      <c r="A230" s="71"/>
      <c r="B230" s="72" t="s">
        <v>30</v>
      </c>
      <c r="C230" s="190"/>
      <c r="D230" s="191"/>
      <c r="E230" s="56"/>
      <c r="F230" s="56"/>
      <c r="G230" s="56"/>
      <c r="H230" s="56"/>
      <c r="I230" s="56"/>
      <c r="J230" s="56"/>
      <c r="K230" s="56"/>
      <c r="L230" s="56"/>
      <c r="M230" s="56"/>
      <c r="N230" s="57">
        <f t="shared" si="1722"/>
        <v>0</v>
      </c>
      <c r="O230" s="56"/>
      <c r="P230" s="56"/>
      <c r="Q230" s="56"/>
      <c r="R230" s="56"/>
      <c r="S230" s="56"/>
      <c r="T230" s="56"/>
      <c r="U230" s="56"/>
      <c r="V230" s="56"/>
      <c r="W230" s="56"/>
      <c r="X230" s="73">
        <f t="shared" si="1723"/>
        <v>0</v>
      </c>
      <c r="Y230" s="73">
        <f t="shared" si="1724"/>
        <v>0</v>
      </c>
      <c r="Z230" s="166"/>
      <c r="AA230" s="7" t="str">
        <f t="shared" si="1725"/>
        <v/>
      </c>
      <c r="AB230" s="7" t="str">
        <f t="shared" si="1726"/>
        <v/>
      </c>
      <c r="AC230" s="7" t="str">
        <f t="shared" si="1727"/>
        <v/>
      </c>
      <c r="AD230" s="7" t="str">
        <f t="shared" si="1728"/>
        <v/>
      </c>
      <c r="AE230" s="7" t="str">
        <f t="shared" si="1729"/>
        <v/>
      </c>
      <c r="AF230" s="7" t="str">
        <f t="shared" si="1730"/>
        <v/>
      </c>
      <c r="AG230" s="7" t="str">
        <f t="shared" si="1731"/>
        <v/>
      </c>
      <c r="AH230" s="7" t="str">
        <f t="shared" si="1732"/>
        <v/>
      </c>
      <c r="AI230" s="7" t="str">
        <f t="shared" si="1733"/>
        <v/>
      </c>
      <c r="AJ230" s="7" t="str">
        <f t="shared" si="1734"/>
        <v/>
      </c>
      <c r="AK230" s="7" t="str">
        <f t="shared" si="1735"/>
        <v/>
      </c>
      <c r="AL230" s="7" t="str">
        <f t="shared" si="1736"/>
        <v/>
      </c>
      <c r="AM230" s="7" t="str">
        <f t="shared" si="1737"/>
        <v/>
      </c>
      <c r="AN230" s="7" t="str">
        <f t="shared" si="1738"/>
        <v/>
      </c>
      <c r="AO230" s="7" t="str">
        <f t="shared" si="1739"/>
        <v/>
      </c>
      <c r="AP230" s="7" t="str">
        <f t="shared" si="1740"/>
        <v/>
      </c>
      <c r="AQ230" s="7" t="str">
        <f t="shared" si="1741"/>
        <v/>
      </c>
      <c r="AR230" s="7" t="str">
        <f t="shared" si="1742"/>
        <v/>
      </c>
      <c r="AS230" s="75">
        <f t="shared" si="1743"/>
        <v>0</v>
      </c>
      <c r="AT230" s="76">
        <f t="shared" si="1744"/>
        <v>0</v>
      </c>
      <c r="AU230" s="76">
        <f t="shared" si="1745"/>
        <v>0</v>
      </c>
      <c r="AV230" s="76">
        <f t="shared" si="1746"/>
        <v>0</v>
      </c>
      <c r="AW230" s="76">
        <f t="shared" si="1747"/>
        <v>0</v>
      </c>
      <c r="AX230" s="77">
        <f t="shared" si="1748"/>
        <v>0</v>
      </c>
      <c r="AY230" s="50" t="str">
        <f t="shared" si="1749"/>
        <v/>
      </c>
      <c r="AZ230" s="50" t="str">
        <f t="shared" si="1750"/>
        <v/>
      </c>
      <c r="BA230" s="50" t="str">
        <f t="shared" si="1751"/>
        <v/>
      </c>
      <c r="BB230" s="50" t="str">
        <f t="shared" si="1752"/>
        <v/>
      </c>
      <c r="BC230" s="50" t="str">
        <f t="shared" si="1753"/>
        <v/>
      </c>
      <c r="BD230" s="50" t="str">
        <f t="shared" si="1754"/>
        <v/>
      </c>
      <c r="BE230" s="50" t="str">
        <f t="shared" si="1755"/>
        <v/>
      </c>
      <c r="BF230" s="50" t="str">
        <f t="shared" si="1756"/>
        <v/>
      </c>
      <c r="BG230" s="50" t="str">
        <f t="shared" si="1757"/>
        <v/>
      </c>
      <c r="BH230" s="50" t="str">
        <f t="shared" si="1758"/>
        <v/>
      </c>
      <c r="BI230" s="50" t="str">
        <f t="shared" si="1759"/>
        <v/>
      </c>
      <c r="BJ230" s="50" t="str">
        <f t="shared" si="1760"/>
        <v/>
      </c>
      <c r="BK230" s="50" t="str">
        <f t="shared" si="1761"/>
        <v/>
      </c>
      <c r="BL230" s="50" t="str">
        <f t="shared" si="1762"/>
        <v/>
      </c>
      <c r="BM230" s="50" t="str">
        <f t="shared" si="1763"/>
        <v/>
      </c>
      <c r="BN230" s="50" t="str">
        <f t="shared" si="1764"/>
        <v/>
      </c>
      <c r="BO230" s="50" t="str">
        <f t="shared" si="1765"/>
        <v/>
      </c>
      <c r="BP230" s="51" t="str">
        <f t="shared" si="1766"/>
        <v/>
      </c>
      <c r="BQ230" s="50" t="str">
        <f t="shared" si="1767"/>
        <v/>
      </c>
      <c r="BR230" s="50" t="str">
        <f t="shared" si="1768"/>
        <v/>
      </c>
      <c r="BS230" s="50" t="str">
        <f t="shared" si="1769"/>
        <v/>
      </c>
      <c r="BT230" s="50" t="str">
        <f t="shared" si="1770"/>
        <v/>
      </c>
      <c r="BU230" s="50" t="str">
        <f t="shared" si="1771"/>
        <v/>
      </c>
      <c r="BV230" s="50" t="str">
        <f t="shared" si="1772"/>
        <v/>
      </c>
      <c r="BW230" s="50" t="str">
        <f t="shared" si="1773"/>
        <v/>
      </c>
      <c r="BX230" s="50" t="str">
        <f t="shared" si="1774"/>
        <v/>
      </c>
      <c r="BY230" s="50" t="str">
        <f t="shared" si="1775"/>
        <v/>
      </c>
      <c r="BZ230" s="50" t="str">
        <f t="shared" si="1776"/>
        <v/>
      </c>
      <c r="CA230" s="50" t="str">
        <f t="shared" si="1777"/>
        <v/>
      </c>
      <c r="CB230" s="50" t="str">
        <f t="shared" si="1778"/>
        <v/>
      </c>
      <c r="CC230" s="50" t="str">
        <f t="shared" si="1779"/>
        <v/>
      </c>
      <c r="CD230" s="50" t="str">
        <f t="shared" si="1780"/>
        <v/>
      </c>
      <c r="CE230" s="50" t="str">
        <f t="shared" si="1781"/>
        <v/>
      </c>
      <c r="CF230" s="50" t="str">
        <f t="shared" si="1782"/>
        <v/>
      </c>
      <c r="CG230" s="50" t="str">
        <f t="shared" si="1783"/>
        <v/>
      </c>
      <c r="CH230" s="50" t="str">
        <f t="shared" si="1784"/>
        <v/>
      </c>
      <c r="CI230" s="61" t="str">
        <f t="shared" si="1785"/>
        <v/>
      </c>
      <c r="CJ230" s="50" t="str">
        <f t="shared" si="1786"/>
        <v/>
      </c>
      <c r="CK230" s="50" t="str">
        <f t="shared" si="1787"/>
        <v/>
      </c>
      <c r="CL230" s="50" t="str">
        <f t="shared" si="1788"/>
        <v/>
      </c>
      <c r="CM230" s="50" t="str">
        <f t="shared" si="1789"/>
        <v/>
      </c>
      <c r="CN230" s="50" t="str">
        <f t="shared" si="1790"/>
        <v/>
      </c>
      <c r="CO230" s="50" t="str">
        <f t="shared" si="1791"/>
        <v/>
      </c>
      <c r="CP230" s="50" t="str">
        <f t="shared" si="1792"/>
        <v/>
      </c>
      <c r="CQ230" s="50" t="str">
        <f t="shared" si="1793"/>
        <v/>
      </c>
      <c r="CR230" s="50" t="str">
        <f t="shared" si="1794"/>
        <v/>
      </c>
      <c r="CS230" s="50" t="str">
        <f t="shared" si="1795"/>
        <v/>
      </c>
      <c r="CT230" s="50" t="str">
        <f t="shared" si="1796"/>
        <v/>
      </c>
      <c r="CU230" s="50" t="str">
        <f t="shared" si="1797"/>
        <v/>
      </c>
      <c r="CV230" s="50" t="str">
        <f t="shared" si="1798"/>
        <v/>
      </c>
      <c r="CW230" s="50" t="str">
        <f t="shared" si="1799"/>
        <v/>
      </c>
      <c r="CX230" s="50" t="str">
        <f t="shared" si="1800"/>
        <v/>
      </c>
      <c r="CY230" s="50" t="str">
        <f t="shared" si="1801"/>
        <v/>
      </c>
      <c r="CZ230" s="50" t="str">
        <f t="shared" si="1802"/>
        <v/>
      </c>
      <c r="DA230" s="78">
        <f t="shared" si="1803"/>
        <v>0</v>
      </c>
      <c r="DB230" s="79">
        <f t="shared" si="1804"/>
        <v>0</v>
      </c>
      <c r="DC230" s="80">
        <f t="shared" si="1805"/>
        <v>0</v>
      </c>
      <c r="DD230" s="81"/>
    </row>
    <row r="231" spans="1:108" ht="12.75" customHeight="1">
      <c r="A231" s="14"/>
      <c r="B231" s="83"/>
      <c r="C231" s="83"/>
      <c r="D231" s="83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5"/>
      <c r="Q231" s="85"/>
      <c r="R231" s="85"/>
      <c r="S231" s="85"/>
      <c r="T231" s="85"/>
      <c r="U231" s="85"/>
      <c r="V231" s="85"/>
      <c r="W231" s="85"/>
      <c r="X231" s="192">
        <f t="shared" ref="X231" si="1806">SUM(Y227:Y230)</f>
        <v>0</v>
      </c>
      <c r="Y231" s="193"/>
      <c r="Z231" s="164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198">
        <f t="shared" ref="AS231:AX231" si="1807">SUM(AS227:AS230)</f>
        <v>0</v>
      </c>
      <c r="AT231" s="200">
        <f t="shared" si="1807"/>
        <v>0</v>
      </c>
      <c r="AU231" s="200">
        <f t="shared" si="1807"/>
        <v>0</v>
      </c>
      <c r="AV231" s="200">
        <f t="shared" si="1807"/>
        <v>0</v>
      </c>
      <c r="AW231" s="200">
        <f t="shared" si="1807"/>
        <v>0</v>
      </c>
      <c r="AX231" s="204">
        <f t="shared" si="1807"/>
        <v>0</v>
      </c>
      <c r="AY231" s="50"/>
      <c r="AZ231" s="50"/>
      <c r="BA231" s="50"/>
      <c r="BB231" s="50"/>
      <c r="BC231" s="50"/>
      <c r="BD231" s="50"/>
      <c r="BE231" s="50"/>
      <c r="BF231" s="50"/>
      <c r="BG231" s="50"/>
      <c r="BH231" s="50"/>
      <c r="BI231" s="50"/>
      <c r="BJ231" s="50"/>
      <c r="BK231" s="50"/>
      <c r="BL231" s="50"/>
      <c r="BM231" s="50"/>
      <c r="BN231" s="50"/>
      <c r="BO231" s="50"/>
      <c r="BP231" s="51"/>
      <c r="BQ231" s="50"/>
      <c r="BR231" s="50"/>
      <c r="BS231" s="50"/>
      <c r="BT231" s="50"/>
      <c r="BU231" s="50"/>
      <c r="BV231" s="50"/>
      <c r="BW231" s="50"/>
      <c r="BX231" s="50"/>
      <c r="BY231" s="50"/>
      <c r="BZ231" s="50"/>
      <c r="CA231" s="50"/>
      <c r="CB231" s="50"/>
      <c r="CC231" s="50"/>
      <c r="CD231" s="50"/>
      <c r="CE231" s="50"/>
      <c r="CF231" s="50"/>
      <c r="CG231" s="50"/>
      <c r="CH231" s="50"/>
      <c r="CI231" s="61"/>
      <c r="CJ231" s="50"/>
      <c r="CK231" s="50"/>
      <c r="CL231" s="50"/>
      <c r="CM231" s="50"/>
      <c r="CN231" s="50"/>
      <c r="CO231" s="50"/>
      <c r="CP231" s="50"/>
      <c r="CQ231" s="50"/>
      <c r="CR231" s="50"/>
      <c r="CS231" s="50"/>
      <c r="CT231" s="50"/>
      <c r="CU231" s="50"/>
      <c r="CV231" s="50"/>
      <c r="CW231" s="50"/>
      <c r="CX231" s="50"/>
      <c r="CY231" s="50"/>
      <c r="CZ231" s="50"/>
      <c r="DA231" s="206">
        <f t="shared" ref="DA231:DC231" si="1808">SUM(DA227:DA230)</f>
        <v>0</v>
      </c>
      <c r="DB231" s="186">
        <f t="shared" si="1808"/>
        <v>0</v>
      </c>
      <c r="DC231" s="188">
        <f t="shared" si="1808"/>
        <v>0</v>
      </c>
      <c r="DD231" s="27"/>
    </row>
    <row r="232" spans="1:108" ht="12.75" customHeight="1" thickBot="1">
      <c r="A232" s="14"/>
      <c r="B232" s="83"/>
      <c r="C232" s="83"/>
      <c r="D232" s="83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5"/>
      <c r="Q232" s="85"/>
      <c r="R232" s="85"/>
      <c r="S232" s="85"/>
      <c r="T232" s="85"/>
      <c r="U232" s="85"/>
      <c r="V232" s="85"/>
      <c r="W232" s="85"/>
      <c r="X232" s="194"/>
      <c r="Y232" s="195"/>
      <c r="Z232" s="164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199"/>
      <c r="AT232" s="201"/>
      <c r="AU232" s="201"/>
      <c r="AV232" s="201"/>
      <c r="AW232" s="201"/>
      <c r="AX232" s="205"/>
      <c r="AY232" s="50"/>
      <c r="AZ232" s="50"/>
      <c r="BA232" s="50"/>
      <c r="BB232" s="50"/>
      <c r="BC232" s="50"/>
      <c r="BD232" s="50"/>
      <c r="BE232" s="50"/>
      <c r="BF232" s="50"/>
      <c r="BG232" s="50"/>
      <c r="BH232" s="50"/>
      <c r="BI232" s="50"/>
      <c r="BJ232" s="50"/>
      <c r="BK232" s="50"/>
      <c r="BL232" s="50"/>
      <c r="BM232" s="50"/>
      <c r="BN232" s="50"/>
      <c r="BO232" s="50"/>
      <c r="BP232" s="51"/>
      <c r="BQ232" s="50"/>
      <c r="BR232" s="50"/>
      <c r="BS232" s="50"/>
      <c r="BT232" s="50"/>
      <c r="BU232" s="50"/>
      <c r="BV232" s="50"/>
      <c r="BW232" s="50"/>
      <c r="BX232" s="50"/>
      <c r="BY232" s="50"/>
      <c r="BZ232" s="50"/>
      <c r="CA232" s="50"/>
      <c r="CB232" s="50"/>
      <c r="CC232" s="50"/>
      <c r="CD232" s="50"/>
      <c r="CE232" s="50"/>
      <c r="CF232" s="50"/>
      <c r="CG232" s="50"/>
      <c r="CH232" s="50"/>
      <c r="CI232" s="61"/>
      <c r="CJ232" s="50"/>
      <c r="CK232" s="50"/>
      <c r="CL232" s="50"/>
      <c r="CM232" s="50"/>
      <c r="CN232" s="50"/>
      <c r="CO232" s="50"/>
      <c r="CP232" s="50"/>
      <c r="CQ232" s="50"/>
      <c r="CR232" s="50"/>
      <c r="CS232" s="50"/>
      <c r="CT232" s="50"/>
      <c r="CU232" s="50"/>
      <c r="CV232" s="50"/>
      <c r="CW232" s="50"/>
      <c r="CX232" s="50"/>
      <c r="CY232" s="50"/>
      <c r="CZ232" s="50"/>
      <c r="DA232" s="207"/>
      <c r="DB232" s="187"/>
      <c r="DC232" s="189"/>
      <c r="DD232" s="27"/>
    </row>
    <row r="233" spans="1:108" ht="13.5" customHeight="1" thickBot="1">
      <c r="A233" s="14"/>
      <c r="B233" s="83"/>
      <c r="C233" s="83"/>
      <c r="D233" s="83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5"/>
      <c r="Q233" s="85"/>
      <c r="R233" s="85"/>
      <c r="S233" s="85"/>
      <c r="T233" s="85"/>
      <c r="U233" s="85"/>
      <c r="V233" s="85"/>
      <c r="W233" s="85"/>
      <c r="X233" s="196"/>
      <c r="Y233" s="197"/>
      <c r="Z233" s="164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22"/>
      <c r="AT233" s="23"/>
      <c r="AU233" s="23"/>
      <c r="AV233" s="23"/>
      <c r="AW233" s="23"/>
      <c r="AX233" s="23"/>
      <c r="AY233" s="24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6"/>
      <c r="BQ233" s="25"/>
      <c r="BR233" s="25"/>
      <c r="BS233" s="25"/>
      <c r="BT233" s="25"/>
      <c r="BU233" s="25"/>
      <c r="BV233" s="25"/>
      <c r="BW233" s="25"/>
      <c r="BX233" s="25"/>
      <c r="BY233" s="25"/>
      <c r="BZ233" s="25"/>
      <c r="CA233" s="25"/>
      <c r="CB233" s="25"/>
      <c r="CC233" s="25"/>
      <c r="CD233" s="25"/>
      <c r="CE233" s="25"/>
      <c r="CF233" s="25"/>
      <c r="CG233" s="25"/>
      <c r="CH233" s="25"/>
      <c r="CI233" s="24"/>
      <c r="CJ233" s="25"/>
      <c r="CK233" s="25"/>
      <c r="CL233" s="25"/>
      <c r="CM233" s="25"/>
      <c r="CN233" s="25"/>
      <c r="CO233" s="25"/>
      <c r="CP233" s="25"/>
      <c r="CQ233" s="25"/>
      <c r="CR233" s="25"/>
      <c r="CS233" s="25"/>
      <c r="CT233" s="25"/>
      <c r="CU233" s="25"/>
      <c r="CV233" s="25"/>
      <c r="CW233" s="25"/>
      <c r="CX233" s="25"/>
      <c r="CY233" s="25"/>
      <c r="CZ233" s="26"/>
      <c r="DA233" s="23"/>
      <c r="DB233" s="23"/>
      <c r="DC233" s="23"/>
      <c r="DD233" s="27"/>
    </row>
    <row r="234" spans="1:108">
      <c r="A234" s="28"/>
      <c r="B234" s="86"/>
      <c r="C234" s="86"/>
      <c r="D234" s="86"/>
      <c r="E234" s="87"/>
      <c r="F234" s="87"/>
      <c r="G234" s="87"/>
      <c r="H234" s="87"/>
      <c r="I234" s="87"/>
      <c r="J234" s="87"/>
      <c r="K234" s="87"/>
      <c r="L234" s="87"/>
      <c r="M234" s="87"/>
      <c r="N234" s="88"/>
      <c r="O234" s="88"/>
      <c r="P234" s="89"/>
      <c r="Q234" s="89"/>
      <c r="R234" s="89"/>
      <c r="S234" s="89"/>
      <c r="T234" s="89"/>
      <c r="U234" s="89"/>
      <c r="V234" s="89"/>
      <c r="W234" s="89"/>
      <c r="X234" s="89"/>
      <c r="Y234" s="89"/>
      <c r="Z234" s="16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22"/>
      <c r="AT234" s="23"/>
      <c r="AU234" s="23"/>
      <c r="AV234" s="23"/>
      <c r="AW234" s="23"/>
      <c r="AX234" s="23"/>
      <c r="AY234" s="24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  <c r="BM234" s="25"/>
      <c r="BN234" s="25"/>
      <c r="BO234" s="25"/>
      <c r="BP234" s="26"/>
      <c r="BQ234" s="25"/>
      <c r="BR234" s="25"/>
      <c r="BS234" s="25"/>
      <c r="BT234" s="25"/>
      <c r="BU234" s="25"/>
      <c r="BV234" s="25"/>
      <c r="BW234" s="25"/>
      <c r="BX234" s="25"/>
      <c r="BY234" s="25"/>
      <c r="BZ234" s="25"/>
      <c r="CA234" s="25"/>
      <c r="CB234" s="25"/>
      <c r="CC234" s="25"/>
      <c r="CD234" s="25"/>
      <c r="CE234" s="25"/>
      <c r="CF234" s="25"/>
      <c r="CG234" s="25"/>
      <c r="CH234" s="25"/>
      <c r="CI234" s="24"/>
      <c r="CJ234" s="25"/>
      <c r="CK234" s="25"/>
      <c r="CL234" s="25"/>
      <c r="CM234" s="25"/>
      <c r="CN234" s="25"/>
      <c r="CO234" s="25"/>
      <c r="CP234" s="25"/>
      <c r="CQ234" s="25"/>
      <c r="CR234" s="25"/>
      <c r="CS234" s="25"/>
      <c r="CT234" s="25"/>
      <c r="CU234" s="25"/>
      <c r="CV234" s="25"/>
      <c r="CW234" s="25"/>
      <c r="CX234" s="25"/>
      <c r="CY234" s="25"/>
      <c r="CZ234" s="26"/>
      <c r="DA234" s="23"/>
      <c r="DB234" s="23"/>
      <c r="DC234" s="23"/>
      <c r="DD234" s="27"/>
    </row>
    <row r="235" spans="1:108">
      <c r="A235" s="14"/>
      <c r="B235" s="35"/>
      <c r="C235" s="36"/>
      <c r="D235" s="37" t="s">
        <v>7</v>
      </c>
      <c r="E235" s="42">
        <f t="shared" ref="E235:T235" si="1809">E$4</f>
        <v>4</v>
      </c>
      <c r="F235" s="42">
        <f t="shared" si="1809"/>
        <v>4</v>
      </c>
      <c r="G235" s="42">
        <f t="shared" si="1809"/>
        <v>3</v>
      </c>
      <c r="H235" s="42">
        <f t="shared" si="1809"/>
        <v>4</v>
      </c>
      <c r="I235" s="42">
        <f t="shared" si="1809"/>
        <v>5</v>
      </c>
      <c r="J235" s="42">
        <f t="shared" si="1809"/>
        <v>3</v>
      </c>
      <c r="K235" s="42">
        <f t="shared" si="1809"/>
        <v>4</v>
      </c>
      <c r="L235" s="42">
        <f t="shared" si="1809"/>
        <v>5</v>
      </c>
      <c r="M235" s="42">
        <f t="shared" si="1809"/>
        <v>4</v>
      </c>
      <c r="N235" s="42">
        <f t="shared" si="1809"/>
        <v>36</v>
      </c>
      <c r="O235" s="42">
        <f t="shared" si="1809"/>
        <v>4</v>
      </c>
      <c r="P235" s="42">
        <f t="shared" si="1809"/>
        <v>3</v>
      </c>
      <c r="Q235" s="42">
        <f t="shared" si="1809"/>
        <v>4</v>
      </c>
      <c r="R235" s="42">
        <f t="shared" si="1809"/>
        <v>3</v>
      </c>
      <c r="S235" s="42">
        <f t="shared" si="1809"/>
        <v>5</v>
      </c>
      <c r="T235" s="42">
        <f t="shared" si="1809"/>
        <v>4</v>
      </c>
      <c r="U235" s="42">
        <f t="shared" ref="U235:Y235" si="1810">U$4</f>
        <v>4</v>
      </c>
      <c r="V235" s="42">
        <f t="shared" si="1810"/>
        <v>4</v>
      </c>
      <c r="W235" s="42">
        <f t="shared" si="1810"/>
        <v>5</v>
      </c>
      <c r="X235" s="42">
        <f t="shared" si="1810"/>
        <v>36</v>
      </c>
      <c r="Y235" s="42">
        <f t="shared" si="1810"/>
        <v>72</v>
      </c>
      <c r="Z235" s="164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22"/>
      <c r="AT235" s="23"/>
      <c r="AU235" s="23"/>
      <c r="AV235" s="23"/>
      <c r="AW235" s="23"/>
      <c r="AX235" s="23"/>
      <c r="AY235" s="24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5"/>
      <c r="BM235" s="25"/>
      <c r="BN235" s="25"/>
      <c r="BO235" s="25"/>
      <c r="BP235" s="26"/>
      <c r="BQ235" s="25"/>
      <c r="BR235" s="25"/>
      <c r="BS235" s="25"/>
      <c r="BT235" s="25"/>
      <c r="BU235" s="25"/>
      <c r="BV235" s="25"/>
      <c r="BW235" s="25"/>
      <c r="BX235" s="25"/>
      <c r="BY235" s="25"/>
      <c r="BZ235" s="25"/>
      <c r="CA235" s="25"/>
      <c r="CB235" s="25"/>
      <c r="CC235" s="25"/>
      <c r="CD235" s="25"/>
      <c r="CE235" s="25"/>
      <c r="CF235" s="25"/>
      <c r="CG235" s="25"/>
      <c r="CH235" s="25"/>
      <c r="CI235" s="24"/>
      <c r="CJ235" s="25"/>
      <c r="CK235" s="25"/>
      <c r="CL235" s="25"/>
      <c r="CM235" s="25"/>
      <c r="CN235" s="25"/>
      <c r="CO235" s="25"/>
      <c r="CP235" s="25"/>
      <c r="CQ235" s="25"/>
      <c r="CR235" s="25"/>
      <c r="CS235" s="25"/>
      <c r="CT235" s="25"/>
      <c r="CU235" s="25"/>
      <c r="CV235" s="25"/>
      <c r="CW235" s="25"/>
      <c r="CX235" s="25"/>
      <c r="CY235" s="25"/>
      <c r="CZ235" s="26"/>
      <c r="DA235" s="23"/>
      <c r="DB235" s="23"/>
      <c r="DC235" s="23"/>
      <c r="DD235" s="27"/>
    </row>
    <row r="236" spans="1:108" ht="19.5" thickBot="1">
      <c r="A236" s="14"/>
      <c r="B236" s="39" t="s">
        <v>8</v>
      </c>
      <c r="C236" s="40"/>
      <c r="D236" s="41" t="s">
        <v>9</v>
      </c>
      <c r="E236" s="42">
        <f t="shared" ref="E236:T236" si="1811">E$5</f>
        <v>365</v>
      </c>
      <c r="F236" s="42">
        <f t="shared" si="1811"/>
        <v>358</v>
      </c>
      <c r="G236" s="42">
        <f t="shared" si="1811"/>
        <v>138</v>
      </c>
      <c r="H236" s="42">
        <f t="shared" si="1811"/>
        <v>440</v>
      </c>
      <c r="I236" s="42">
        <f t="shared" si="1811"/>
        <v>517</v>
      </c>
      <c r="J236" s="42">
        <f t="shared" si="1811"/>
        <v>149</v>
      </c>
      <c r="K236" s="42">
        <f t="shared" si="1811"/>
        <v>360</v>
      </c>
      <c r="L236" s="42">
        <f t="shared" si="1811"/>
        <v>542</v>
      </c>
      <c r="M236" s="42">
        <f t="shared" si="1811"/>
        <v>385</v>
      </c>
      <c r="N236" s="42">
        <f t="shared" si="1811"/>
        <v>3254</v>
      </c>
      <c r="O236" s="42">
        <f t="shared" si="1811"/>
        <v>385</v>
      </c>
      <c r="P236" s="42">
        <f t="shared" si="1811"/>
        <v>177</v>
      </c>
      <c r="Q236" s="42">
        <f t="shared" si="1811"/>
        <v>380</v>
      </c>
      <c r="R236" s="42">
        <f t="shared" si="1811"/>
        <v>152</v>
      </c>
      <c r="S236" s="42">
        <f t="shared" si="1811"/>
        <v>520</v>
      </c>
      <c r="T236" s="42">
        <f t="shared" si="1811"/>
        <v>459</v>
      </c>
      <c r="U236" s="42">
        <f t="shared" ref="U236:Y236" si="1812">U$5</f>
        <v>436</v>
      </c>
      <c r="V236" s="42">
        <f t="shared" si="1812"/>
        <v>362</v>
      </c>
      <c r="W236" s="42">
        <f t="shared" si="1812"/>
        <v>540</v>
      </c>
      <c r="X236" s="42">
        <f t="shared" si="1812"/>
        <v>3411</v>
      </c>
      <c r="Y236" s="42">
        <f t="shared" si="1812"/>
        <v>6665</v>
      </c>
      <c r="Z236" s="164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22"/>
      <c r="AT236" s="23"/>
      <c r="AU236" s="23"/>
      <c r="AV236" s="23"/>
      <c r="AW236" s="23"/>
      <c r="AX236" s="23"/>
      <c r="AY236" s="24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6"/>
      <c r="BQ236" s="25"/>
      <c r="BR236" s="25"/>
      <c r="BS236" s="25"/>
      <c r="BT236" s="25"/>
      <c r="BU236" s="25"/>
      <c r="BV236" s="25"/>
      <c r="BW236" s="25"/>
      <c r="BX236" s="25"/>
      <c r="BY236" s="25"/>
      <c r="BZ236" s="25"/>
      <c r="CA236" s="25"/>
      <c r="CB236" s="25"/>
      <c r="CC236" s="25"/>
      <c r="CD236" s="25"/>
      <c r="CE236" s="25"/>
      <c r="CF236" s="25"/>
      <c r="CG236" s="25"/>
      <c r="CH236" s="25"/>
      <c r="CI236" s="24"/>
      <c r="CJ236" s="25"/>
      <c r="CK236" s="25"/>
      <c r="CL236" s="25"/>
      <c r="CM236" s="25"/>
      <c r="CN236" s="25"/>
      <c r="CO236" s="25"/>
      <c r="CP236" s="25"/>
      <c r="CQ236" s="25"/>
      <c r="CR236" s="25"/>
      <c r="CS236" s="25"/>
      <c r="CT236" s="25"/>
      <c r="CU236" s="25"/>
      <c r="CV236" s="25"/>
      <c r="CW236" s="25"/>
      <c r="CX236" s="25"/>
      <c r="CY236" s="25"/>
      <c r="CZ236" s="26"/>
      <c r="DA236" s="23"/>
      <c r="DB236" s="23"/>
      <c r="DC236" s="23"/>
      <c r="DD236" s="27"/>
    </row>
    <row r="237" spans="1:108" ht="24.95" customHeight="1" thickBot="1">
      <c r="A237" s="14"/>
      <c r="B237" s="43" t="s">
        <v>14</v>
      </c>
      <c r="C237" s="202" t="s">
        <v>15</v>
      </c>
      <c r="D237" s="203"/>
      <c r="E237" s="43">
        <v>1</v>
      </c>
      <c r="F237" s="43">
        <v>2</v>
      </c>
      <c r="G237" s="43">
        <v>3</v>
      </c>
      <c r="H237" s="43">
        <v>4</v>
      </c>
      <c r="I237" s="43">
        <v>5</v>
      </c>
      <c r="J237" s="43">
        <v>6</v>
      </c>
      <c r="K237" s="43">
        <v>7</v>
      </c>
      <c r="L237" s="43">
        <v>8</v>
      </c>
      <c r="M237" s="43">
        <v>9</v>
      </c>
      <c r="N237" s="44" t="s">
        <v>16</v>
      </c>
      <c r="O237" s="43">
        <v>10</v>
      </c>
      <c r="P237" s="43">
        <v>11</v>
      </c>
      <c r="Q237" s="43">
        <v>12</v>
      </c>
      <c r="R237" s="43">
        <v>13</v>
      </c>
      <c r="S237" s="43">
        <v>14</v>
      </c>
      <c r="T237" s="43">
        <v>15</v>
      </c>
      <c r="U237" s="43">
        <v>16</v>
      </c>
      <c r="V237" s="43">
        <v>17</v>
      </c>
      <c r="W237" s="43">
        <v>18</v>
      </c>
      <c r="X237" s="44" t="s">
        <v>17</v>
      </c>
      <c r="Y237" s="44" t="s">
        <v>18</v>
      </c>
      <c r="Z237" s="164"/>
      <c r="AA237" s="45" t="s">
        <v>4</v>
      </c>
      <c r="AB237" s="45" t="s">
        <v>4</v>
      </c>
      <c r="AC237" s="45" t="s">
        <v>4</v>
      </c>
      <c r="AD237" s="46" t="s">
        <v>4</v>
      </c>
      <c r="AE237" s="46" t="s">
        <v>4</v>
      </c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47" t="s">
        <v>19</v>
      </c>
      <c r="AT237" s="48" t="s">
        <v>20</v>
      </c>
      <c r="AU237" s="48" t="s">
        <v>7</v>
      </c>
      <c r="AV237" s="48" t="s">
        <v>21</v>
      </c>
      <c r="AW237" s="48" t="s">
        <v>22</v>
      </c>
      <c r="AX237" s="49" t="s">
        <v>23</v>
      </c>
      <c r="AY237" s="46" t="s">
        <v>4</v>
      </c>
      <c r="AZ237" s="46" t="s">
        <v>4</v>
      </c>
      <c r="BA237" s="46" t="s">
        <v>4</v>
      </c>
      <c r="BB237" s="46" t="s">
        <v>4</v>
      </c>
      <c r="BC237" s="46" t="s">
        <v>4</v>
      </c>
      <c r="BD237" s="50"/>
      <c r="BE237" s="50"/>
      <c r="BF237" s="50"/>
      <c r="BG237" s="50"/>
      <c r="BH237" s="50"/>
      <c r="BI237" s="50"/>
      <c r="BJ237" s="50"/>
      <c r="BK237" s="50"/>
      <c r="BL237" s="50"/>
      <c r="BM237" s="50"/>
      <c r="BN237" s="50"/>
      <c r="BO237" s="50"/>
      <c r="BP237" s="51"/>
      <c r="BQ237" s="46" t="s">
        <v>4</v>
      </c>
      <c r="BR237" s="46" t="s">
        <v>4</v>
      </c>
      <c r="BS237" s="46" t="s">
        <v>4</v>
      </c>
      <c r="BT237" s="46" t="s">
        <v>4</v>
      </c>
      <c r="BU237" s="46" t="s">
        <v>4</v>
      </c>
      <c r="BV237" s="50"/>
      <c r="BW237" s="50"/>
      <c r="BX237" s="50"/>
      <c r="BY237" s="50"/>
      <c r="BZ237" s="50"/>
      <c r="CA237" s="50"/>
      <c r="CB237" s="50"/>
      <c r="CC237" s="50"/>
      <c r="CD237" s="50"/>
      <c r="CE237" s="50"/>
      <c r="CF237" s="50"/>
      <c r="CG237" s="50"/>
      <c r="CH237" s="50"/>
      <c r="CI237" s="52" t="s">
        <v>4</v>
      </c>
      <c r="CJ237" s="46" t="s">
        <v>4</v>
      </c>
      <c r="CK237" s="46" t="s">
        <v>4</v>
      </c>
      <c r="CL237" s="46" t="s">
        <v>4</v>
      </c>
      <c r="CM237" s="46" t="s">
        <v>4</v>
      </c>
      <c r="CN237" s="50"/>
      <c r="CO237" s="50"/>
      <c r="CP237" s="50"/>
      <c r="CQ237" s="50"/>
      <c r="CR237" s="50"/>
      <c r="CS237" s="50"/>
      <c r="CT237" s="50"/>
      <c r="CU237" s="50"/>
      <c r="CV237" s="50"/>
      <c r="CW237" s="50"/>
      <c r="CX237" s="50"/>
      <c r="CY237" s="50"/>
      <c r="CZ237" s="50"/>
      <c r="DA237" s="47" t="s">
        <v>24</v>
      </c>
      <c r="DB237" s="48" t="s">
        <v>25</v>
      </c>
      <c r="DC237" s="49" t="s">
        <v>26</v>
      </c>
      <c r="DD237" s="27"/>
    </row>
    <row r="238" spans="1:108" ht="24.95" customHeight="1">
      <c r="A238" s="14"/>
      <c r="B238" s="53">
        <v>1</v>
      </c>
      <c r="C238" s="190"/>
      <c r="D238" s="191"/>
      <c r="E238" s="56"/>
      <c r="F238" s="56"/>
      <c r="G238" s="56"/>
      <c r="H238" s="56"/>
      <c r="I238" s="56"/>
      <c r="J238" s="56"/>
      <c r="K238" s="56"/>
      <c r="L238" s="56"/>
      <c r="M238" s="56"/>
      <c r="N238" s="57">
        <f t="shared" ref="N238:N241" si="1813">SUM(E238:M238)</f>
        <v>0</v>
      </c>
      <c r="O238" s="56"/>
      <c r="P238" s="56"/>
      <c r="Q238" s="56"/>
      <c r="R238" s="56"/>
      <c r="S238" s="56"/>
      <c r="T238" s="56"/>
      <c r="U238" s="56"/>
      <c r="V238" s="56"/>
      <c r="W238" s="56"/>
      <c r="X238" s="57">
        <f t="shared" ref="X238:X241" si="1814">SUM(O238:W238)</f>
        <v>0</v>
      </c>
      <c r="Y238" s="57">
        <f t="shared" ref="Y238:Y241" si="1815">N238+X238</f>
        <v>0</v>
      </c>
      <c r="Z238" s="164"/>
      <c r="AA238" s="7" t="str">
        <f t="shared" ref="AA238:AA241" si="1816">IF(E238="","",E238-E$4)</f>
        <v/>
      </c>
      <c r="AB238" s="7" t="str">
        <f t="shared" ref="AB238:AB241" si="1817">IF(F238="","",F238-F$4)</f>
        <v/>
      </c>
      <c r="AC238" s="7" t="str">
        <f t="shared" ref="AC238:AC241" si="1818">IF(G238="","",G238-G$4)</f>
        <v/>
      </c>
      <c r="AD238" s="7" t="str">
        <f t="shared" ref="AD238:AD241" si="1819">IF(H238="","",H238-H$4)</f>
        <v/>
      </c>
      <c r="AE238" s="7" t="str">
        <f t="shared" ref="AE238:AE241" si="1820">IF(I238="","",I238-I$4)</f>
        <v/>
      </c>
      <c r="AF238" s="7" t="str">
        <f t="shared" ref="AF238:AF241" si="1821">IF(J238="","",J238-J$4)</f>
        <v/>
      </c>
      <c r="AG238" s="7" t="str">
        <f t="shared" ref="AG238:AG241" si="1822">IF(K238="","",K238-K$4)</f>
        <v/>
      </c>
      <c r="AH238" s="7" t="str">
        <f t="shared" ref="AH238:AH241" si="1823">IF(L238="","",L238-L$4)</f>
        <v/>
      </c>
      <c r="AI238" s="7" t="str">
        <f t="shared" ref="AI238:AI241" si="1824">IF(M238="","",M238-M$4)</f>
        <v/>
      </c>
      <c r="AJ238" s="7" t="str">
        <f t="shared" ref="AJ238:AJ241" si="1825">IF(O238="","",O238-O$4)</f>
        <v/>
      </c>
      <c r="AK238" s="7" t="str">
        <f t="shared" ref="AK238:AK241" si="1826">IF(P238="","",P238-P$4)</f>
        <v/>
      </c>
      <c r="AL238" s="7" t="str">
        <f t="shared" ref="AL238:AL241" si="1827">IF(Q238="","",Q238-Q$4)</f>
        <v/>
      </c>
      <c r="AM238" s="7" t="str">
        <f t="shared" ref="AM238:AM241" si="1828">IF(R238="","",R238-R$4)</f>
        <v/>
      </c>
      <c r="AN238" s="7" t="str">
        <f t="shared" ref="AN238:AN241" si="1829">IF(S238="","",S238-S$4)</f>
        <v/>
      </c>
      <c r="AO238" s="7" t="str">
        <f t="shared" ref="AO238:AO241" si="1830">IF(T238="","",T238-T$4)</f>
        <v/>
      </c>
      <c r="AP238" s="7" t="str">
        <f t="shared" ref="AP238:AP241" si="1831">IF(U238="","",U238-U$4)</f>
        <v/>
      </c>
      <c r="AQ238" s="7" t="str">
        <f t="shared" ref="AQ238:AQ241" si="1832">IF(V238="","",V238-V$4)</f>
        <v/>
      </c>
      <c r="AR238" s="7" t="str">
        <f t="shared" ref="AR238:AR241" si="1833">IF(W238="","",W238-W$4)</f>
        <v/>
      </c>
      <c r="AS238" s="58">
        <f t="shared" ref="AS238:AS241" si="1834">COUNTIF($AA238:$AR238,"=-2")</f>
        <v>0</v>
      </c>
      <c r="AT238" s="59">
        <f t="shared" ref="AT238:AT241" si="1835">COUNTIF($AA238:$AR238,"=-1")</f>
        <v>0</v>
      </c>
      <c r="AU238" s="59">
        <f t="shared" ref="AU238:AU241" si="1836">COUNTIF($AA238:$AR238,"=0")</f>
        <v>0</v>
      </c>
      <c r="AV238" s="59">
        <f t="shared" ref="AV238:AV241" si="1837">COUNTIF($AA238:$AR238,"=1")</f>
        <v>0</v>
      </c>
      <c r="AW238" s="59">
        <f t="shared" ref="AW238:AW241" si="1838">COUNTIF($AA238:$AR238,"=2")</f>
        <v>0</v>
      </c>
      <c r="AX238" s="60">
        <f t="shared" ref="AX238:AX241" si="1839">COUNTIF($AA238:$AR238,"&gt;2")</f>
        <v>0</v>
      </c>
      <c r="AY238" s="50" t="str">
        <f t="shared" ref="AY238:AY241" si="1840">IF(AA$4=3,AA238,"")</f>
        <v/>
      </c>
      <c r="AZ238" s="50" t="str">
        <f t="shared" ref="AZ238:AZ241" si="1841">IF(AB$4=3,AB238,"")</f>
        <v/>
      </c>
      <c r="BA238" s="50" t="str">
        <f t="shared" ref="BA238:BA241" si="1842">IF(AC$4=3,AC238,"")</f>
        <v/>
      </c>
      <c r="BB238" s="50" t="str">
        <f t="shared" ref="BB238:BB241" si="1843">IF(AD$4=3,AD238,"")</f>
        <v/>
      </c>
      <c r="BC238" s="50" t="str">
        <f t="shared" ref="BC238:BC241" si="1844">IF(AE$4=3,AE238,"")</f>
        <v/>
      </c>
      <c r="BD238" s="50" t="str">
        <f t="shared" ref="BD238:BD241" si="1845">IF(AF$4=3,AF238,"")</f>
        <v/>
      </c>
      <c r="BE238" s="50" t="str">
        <f t="shared" ref="BE238:BE241" si="1846">IF(AG$4=3,AG238,"")</f>
        <v/>
      </c>
      <c r="BF238" s="50" t="str">
        <f t="shared" ref="BF238:BF241" si="1847">IF(AH$4=3,AH238,"")</f>
        <v/>
      </c>
      <c r="BG238" s="50" t="str">
        <f t="shared" ref="BG238:BG241" si="1848">IF(AI$4=3,AI238,"")</f>
        <v/>
      </c>
      <c r="BH238" s="50" t="str">
        <f t="shared" ref="BH238:BH241" si="1849">IF(AJ$4=3,AJ238,"")</f>
        <v/>
      </c>
      <c r="BI238" s="50" t="str">
        <f t="shared" ref="BI238:BI241" si="1850">IF(AK$4=3,AK238,"")</f>
        <v/>
      </c>
      <c r="BJ238" s="50" t="str">
        <f t="shared" ref="BJ238:BJ241" si="1851">IF(AL$4=3,AL238,"")</f>
        <v/>
      </c>
      <c r="BK238" s="50" t="str">
        <f t="shared" ref="BK238:BK241" si="1852">IF(AM$4=3,AM238,"")</f>
        <v/>
      </c>
      <c r="BL238" s="50" t="str">
        <f t="shared" ref="BL238:BL241" si="1853">IF(AN$4=3,AN238,"")</f>
        <v/>
      </c>
      <c r="BM238" s="50" t="str">
        <f t="shared" ref="BM238:BM241" si="1854">IF(AO$4=3,AO238,"")</f>
        <v/>
      </c>
      <c r="BN238" s="50" t="str">
        <f t="shared" ref="BN238:BN241" si="1855">IF(AP$4=3,AP238,"")</f>
        <v/>
      </c>
      <c r="BO238" s="50" t="str">
        <f t="shared" ref="BO238:BO241" si="1856">IF(AQ$4=3,AQ238,"")</f>
        <v/>
      </c>
      <c r="BP238" s="51" t="str">
        <f t="shared" ref="BP238:BP241" si="1857">IF(AR$4=3,AR238,"")</f>
        <v/>
      </c>
      <c r="BQ238" s="50" t="str">
        <f t="shared" ref="BQ238:BQ241" si="1858">IF(AA$4=4,AA238,"")</f>
        <v/>
      </c>
      <c r="BR238" s="50" t="str">
        <f t="shared" ref="BR238:BR241" si="1859">IF(AB$4=4,AB238,"")</f>
        <v/>
      </c>
      <c r="BS238" s="50" t="str">
        <f t="shared" ref="BS238:BS241" si="1860">IF(AC$4=4,AC238,"")</f>
        <v/>
      </c>
      <c r="BT238" s="50" t="str">
        <f t="shared" ref="BT238:BT241" si="1861">IF(AD$4=4,AD238,"")</f>
        <v/>
      </c>
      <c r="BU238" s="50" t="str">
        <f t="shared" ref="BU238:BU241" si="1862">IF(AE$4=4,AE238,"")</f>
        <v/>
      </c>
      <c r="BV238" s="50" t="str">
        <f t="shared" ref="BV238:BV241" si="1863">IF(AF$4=4,AF238,"")</f>
        <v/>
      </c>
      <c r="BW238" s="50" t="str">
        <f t="shared" ref="BW238:BW241" si="1864">IF(AG$4=4,AG238,"")</f>
        <v/>
      </c>
      <c r="BX238" s="50" t="str">
        <f t="shared" ref="BX238:BX241" si="1865">IF(AH$4=4,AH238,"")</f>
        <v/>
      </c>
      <c r="BY238" s="50" t="str">
        <f t="shared" ref="BY238:BY241" si="1866">IF(AI$4=4,AI238,"")</f>
        <v/>
      </c>
      <c r="BZ238" s="50" t="str">
        <f t="shared" ref="BZ238:BZ241" si="1867">IF(AJ$4=4,AJ238,"")</f>
        <v/>
      </c>
      <c r="CA238" s="50" t="str">
        <f t="shared" ref="CA238:CA241" si="1868">IF(AK$4=4,AK238,"")</f>
        <v/>
      </c>
      <c r="CB238" s="50" t="str">
        <f t="shared" ref="CB238:CB241" si="1869">IF(AL$4=4,AL238,"")</f>
        <v/>
      </c>
      <c r="CC238" s="50" t="str">
        <f t="shared" ref="CC238:CC241" si="1870">IF(AM$4=4,AM238,"")</f>
        <v/>
      </c>
      <c r="CD238" s="50" t="str">
        <f t="shared" ref="CD238:CD241" si="1871">IF(AN$4=4,AN238,"")</f>
        <v/>
      </c>
      <c r="CE238" s="50" t="str">
        <f t="shared" ref="CE238:CE241" si="1872">IF(AO$4=4,AO238,"")</f>
        <v/>
      </c>
      <c r="CF238" s="50" t="str">
        <f t="shared" ref="CF238:CF241" si="1873">IF(AP$4=4,AP238,"")</f>
        <v/>
      </c>
      <c r="CG238" s="50" t="str">
        <f t="shared" ref="CG238:CG241" si="1874">IF(AQ$4=4,AQ238,"")</f>
        <v/>
      </c>
      <c r="CH238" s="50" t="str">
        <f t="shared" ref="CH238:CH241" si="1875">IF(AR$4=4,AR238,"")</f>
        <v/>
      </c>
      <c r="CI238" s="61" t="str">
        <f t="shared" ref="CI238:CI241" si="1876">IF(AA$4=5,AA238,"")</f>
        <v/>
      </c>
      <c r="CJ238" s="50" t="str">
        <f t="shared" ref="CJ238:CJ241" si="1877">IF(AB$4=5,AB238,"")</f>
        <v/>
      </c>
      <c r="CK238" s="50" t="str">
        <f t="shared" ref="CK238:CK241" si="1878">IF(AC$4=5,AC238,"")</f>
        <v/>
      </c>
      <c r="CL238" s="50" t="str">
        <f t="shared" ref="CL238:CL241" si="1879">IF(AD$4=5,AD238,"")</f>
        <v/>
      </c>
      <c r="CM238" s="50" t="str">
        <f t="shared" ref="CM238:CM241" si="1880">IF(AE$4=5,AE238,"")</f>
        <v/>
      </c>
      <c r="CN238" s="50" t="str">
        <f t="shared" ref="CN238:CN241" si="1881">IF(AF$4=5,AF238,"")</f>
        <v/>
      </c>
      <c r="CO238" s="50" t="str">
        <f t="shared" ref="CO238:CO241" si="1882">IF(AG$4=5,AG238,"")</f>
        <v/>
      </c>
      <c r="CP238" s="50" t="str">
        <f t="shared" ref="CP238:CP241" si="1883">IF(AH$4=5,AH238,"")</f>
        <v/>
      </c>
      <c r="CQ238" s="50" t="str">
        <f t="shared" ref="CQ238:CQ241" si="1884">IF(AI$4=5,AI238,"")</f>
        <v/>
      </c>
      <c r="CR238" s="50" t="str">
        <f t="shared" ref="CR238:CR241" si="1885">IF(AJ$4=5,AJ238,"")</f>
        <v/>
      </c>
      <c r="CS238" s="50" t="str">
        <f t="shared" ref="CS238:CS241" si="1886">IF(AK$4=5,AK238,"")</f>
        <v/>
      </c>
      <c r="CT238" s="50" t="str">
        <f t="shared" ref="CT238:CT241" si="1887">IF(AL$4=5,AL238,"")</f>
        <v/>
      </c>
      <c r="CU238" s="50" t="str">
        <f t="shared" ref="CU238:CU241" si="1888">IF(AM$4=5,AM238,"")</f>
        <v/>
      </c>
      <c r="CV238" s="50" t="str">
        <f t="shared" ref="CV238:CV241" si="1889">IF(AN$4=5,AN238,"")</f>
        <v/>
      </c>
      <c r="CW238" s="50" t="str">
        <f t="shared" ref="CW238:CW241" si="1890">IF(AO$4=5,AO238,"")</f>
        <v/>
      </c>
      <c r="CX238" s="50" t="str">
        <f t="shared" ref="CX238:CX241" si="1891">IF(AP$4=5,AP238,"")</f>
        <v/>
      </c>
      <c r="CY238" s="50" t="str">
        <f t="shared" ref="CY238:CY241" si="1892">IF(AQ$4=5,AQ238,"")</f>
        <v/>
      </c>
      <c r="CZ238" s="50" t="str">
        <f t="shared" ref="CZ238:CZ241" si="1893">IF(AR$4=5,AR238,"")</f>
        <v/>
      </c>
      <c r="DA238" s="62">
        <f t="shared" ref="DA238:DA241" si="1894">SUM(AY238:BP238)</f>
        <v>0</v>
      </c>
      <c r="DB238" s="63">
        <f t="shared" ref="DB238:DB241" si="1895">SUM(BQ238:CH238)</f>
        <v>0</v>
      </c>
      <c r="DC238" s="64">
        <f t="shared" ref="DC238:DC241" si="1896">SUM(CI238:CZ238)</f>
        <v>0</v>
      </c>
      <c r="DD238" s="27"/>
    </row>
    <row r="239" spans="1:108" ht="24.95" customHeight="1">
      <c r="A239" s="14"/>
      <c r="B239" s="53">
        <v>2</v>
      </c>
      <c r="C239" s="190"/>
      <c r="D239" s="191"/>
      <c r="E239" s="56"/>
      <c r="F239" s="56"/>
      <c r="G239" s="56"/>
      <c r="H239" s="56"/>
      <c r="I239" s="56"/>
      <c r="J239" s="56"/>
      <c r="K239" s="56"/>
      <c r="L239" s="56"/>
      <c r="M239" s="56"/>
      <c r="N239" s="57">
        <f t="shared" si="1813"/>
        <v>0</v>
      </c>
      <c r="O239" s="56"/>
      <c r="P239" s="56"/>
      <c r="Q239" s="56"/>
      <c r="R239" s="56"/>
      <c r="S239" s="56"/>
      <c r="T239" s="56"/>
      <c r="U239" s="56"/>
      <c r="V239" s="56"/>
      <c r="W239" s="56"/>
      <c r="X239" s="57">
        <f t="shared" si="1814"/>
        <v>0</v>
      </c>
      <c r="Y239" s="57">
        <f t="shared" si="1815"/>
        <v>0</v>
      </c>
      <c r="Z239" s="164"/>
      <c r="AA239" s="7" t="str">
        <f t="shared" si="1816"/>
        <v/>
      </c>
      <c r="AB239" s="7" t="str">
        <f t="shared" si="1817"/>
        <v/>
      </c>
      <c r="AC239" s="7" t="str">
        <f t="shared" si="1818"/>
        <v/>
      </c>
      <c r="AD239" s="7" t="str">
        <f t="shared" si="1819"/>
        <v/>
      </c>
      <c r="AE239" s="7" t="str">
        <f t="shared" si="1820"/>
        <v/>
      </c>
      <c r="AF239" s="7" t="str">
        <f t="shared" si="1821"/>
        <v/>
      </c>
      <c r="AG239" s="7" t="str">
        <f t="shared" si="1822"/>
        <v/>
      </c>
      <c r="AH239" s="7" t="str">
        <f t="shared" si="1823"/>
        <v/>
      </c>
      <c r="AI239" s="7" t="str">
        <f t="shared" si="1824"/>
        <v/>
      </c>
      <c r="AJ239" s="7" t="str">
        <f t="shared" si="1825"/>
        <v/>
      </c>
      <c r="AK239" s="7" t="str">
        <f t="shared" si="1826"/>
        <v/>
      </c>
      <c r="AL239" s="7" t="str">
        <f t="shared" si="1827"/>
        <v/>
      </c>
      <c r="AM239" s="7" t="str">
        <f t="shared" si="1828"/>
        <v/>
      </c>
      <c r="AN239" s="7" t="str">
        <f t="shared" si="1829"/>
        <v/>
      </c>
      <c r="AO239" s="7" t="str">
        <f t="shared" si="1830"/>
        <v/>
      </c>
      <c r="AP239" s="7" t="str">
        <f t="shared" si="1831"/>
        <v/>
      </c>
      <c r="AQ239" s="7" t="str">
        <f t="shared" si="1832"/>
        <v/>
      </c>
      <c r="AR239" s="7" t="str">
        <f t="shared" si="1833"/>
        <v/>
      </c>
      <c r="AS239" s="65">
        <f t="shared" si="1834"/>
        <v>0</v>
      </c>
      <c r="AT239" s="66">
        <f t="shared" si="1835"/>
        <v>0</v>
      </c>
      <c r="AU239" s="66">
        <f t="shared" si="1836"/>
        <v>0</v>
      </c>
      <c r="AV239" s="66">
        <f t="shared" si="1837"/>
        <v>0</v>
      </c>
      <c r="AW239" s="66">
        <f t="shared" si="1838"/>
        <v>0</v>
      </c>
      <c r="AX239" s="67">
        <f t="shared" si="1839"/>
        <v>0</v>
      </c>
      <c r="AY239" s="50" t="str">
        <f t="shared" si="1840"/>
        <v/>
      </c>
      <c r="AZ239" s="50" t="str">
        <f t="shared" si="1841"/>
        <v/>
      </c>
      <c r="BA239" s="50" t="str">
        <f t="shared" si="1842"/>
        <v/>
      </c>
      <c r="BB239" s="50" t="str">
        <f t="shared" si="1843"/>
        <v/>
      </c>
      <c r="BC239" s="50" t="str">
        <f t="shared" si="1844"/>
        <v/>
      </c>
      <c r="BD239" s="50" t="str">
        <f t="shared" si="1845"/>
        <v/>
      </c>
      <c r="BE239" s="50" t="str">
        <f t="shared" si="1846"/>
        <v/>
      </c>
      <c r="BF239" s="50" t="str">
        <f t="shared" si="1847"/>
        <v/>
      </c>
      <c r="BG239" s="50" t="str">
        <f t="shared" si="1848"/>
        <v/>
      </c>
      <c r="BH239" s="50" t="str">
        <f t="shared" si="1849"/>
        <v/>
      </c>
      <c r="BI239" s="50" t="str">
        <f t="shared" si="1850"/>
        <v/>
      </c>
      <c r="BJ239" s="50" t="str">
        <f t="shared" si="1851"/>
        <v/>
      </c>
      <c r="BK239" s="50" t="str">
        <f t="shared" si="1852"/>
        <v/>
      </c>
      <c r="BL239" s="50" t="str">
        <f t="shared" si="1853"/>
        <v/>
      </c>
      <c r="BM239" s="50" t="str">
        <f t="shared" si="1854"/>
        <v/>
      </c>
      <c r="BN239" s="50" t="str">
        <f t="shared" si="1855"/>
        <v/>
      </c>
      <c r="BO239" s="50" t="str">
        <f t="shared" si="1856"/>
        <v/>
      </c>
      <c r="BP239" s="51" t="str">
        <f t="shared" si="1857"/>
        <v/>
      </c>
      <c r="BQ239" s="50" t="str">
        <f t="shared" si="1858"/>
        <v/>
      </c>
      <c r="BR239" s="50" t="str">
        <f t="shared" si="1859"/>
        <v/>
      </c>
      <c r="BS239" s="50" t="str">
        <f t="shared" si="1860"/>
        <v/>
      </c>
      <c r="BT239" s="50" t="str">
        <f t="shared" si="1861"/>
        <v/>
      </c>
      <c r="BU239" s="50" t="str">
        <f t="shared" si="1862"/>
        <v/>
      </c>
      <c r="BV239" s="50" t="str">
        <f t="shared" si="1863"/>
        <v/>
      </c>
      <c r="BW239" s="50" t="str">
        <f t="shared" si="1864"/>
        <v/>
      </c>
      <c r="BX239" s="50" t="str">
        <f t="shared" si="1865"/>
        <v/>
      </c>
      <c r="BY239" s="50" t="str">
        <f t="shared" si="1866"/>
        <v/>
      </c>
      <c r="BZ239" s="50" t="str">
        <f t="shared" si="1867"/>
        <v/>
      </c>
      <c r="CA239" s="50" t="str">
        <f t="shared" si="1868"/>
        <v/>
      </c>
      <c r="CB239" s="50" t="str">
        <f t="shared" si="1869"/>
        <v/>
      </c>
      <c r="CC239" s="50" t="str">
        <f t="shared" si="1870"/>
        <v/>
      </c>
      <c r="CD239" s="50" t="str">
        <f t="shared" si="1871"/>
        <v/>
      </c>
      <c r="CE239" s="50" t="str">
        <f t="shared" si="1872"/>
        <v/>
      </c>
      <c r="CF239" s="50" t="str">
        <f t="shared" si="1873"/>
        <v/>
      </c>
      <c r="CG239" s="50" t="str">
        <f t="shared" si="1874"/>
        <v/>
      </c>
      <c r="CH239" s="50" t="str">
        <f t="shared" si="1875"/>
        <v/>
      </c>
      <c r="CI239" s="61" t="str">
        <f t="shared" si="1876"/>
        <v/>
      </c>
      <c r="CJ239" s="50" t="str">
        <f t="shared" si="1877"/>
        <v/>
      </c>
      <c r="CK239" s="50" t="str">
        <f t="shared" si="1878"/>
        <v/>
      </c>
      <c r="CL239" s="50" t="str">
        <f t="shared" si="1879"/>
        <v/>
      </c>
      <c r="CM239" s="50" t="str">
        <f t="shared" si="1880"/>
        <v/>
      </c>
      <c r="CN239" s="50" t="str">
        <f t="shared" si="1881"/>
        <v/>
      </c>
      <c r="CO239" s="50" t="str">
        <f t="shared" si="1882"/>
        <v/>
      </c>
      <c r="CP239" s="50" t="str">
        <f t="shared" si="1883"/>
        <v/>
      </c>
      <c r="CQ239" s="50" t="str">
        <f t="shared" si="1884"/>
        <v/>
      </c>
      <c r="CR239" s="50" t="str">
        <f t="shared" si="1885"/>
        <v/>
      </c>
      <c r="CS239" s="50" t="str">
        <f t="shared" si="1886"/>
        <v/>
      </c>
      <c r="CT239" s="50" t="str">
        <f t="shared" si="1887"/>
        <v/>
      </c>
      <c r="CU239" s="50" t="str">
        <f t="shared" si="1888"/>
        <v/>
      </c>
      <c r="CV239" s="50" t="str">
        <f t="shared" si="1889"/>
        <v/>
      </c>
      <c r="CW239" s="50" t="str">
        <f t="shared" si="1890"/>
        <v/>
      </c>
      <c r="CX239" s="50" t="str">
        <f t="shared" si="1891"/>
        <v/>
      </c>
      <c r="CY239" s="50" t="str">
        <f t="shared" si="1892"/>
        <v/>
      </c>
      <c r="CZ239" s="50" t="str">
        <f t="shared" si="1893"/>
        <v/>
      </c>
      <c r="DA239" s="68">
        <f t="shared" si="1894"/>
        <v>0</v>
      </c>
      <c r="DB239" s="69">
        <f t="shared" si="1895"/>
        <v>0</v>
      </c>
      <c r="DC239" s="70">
        <f t="shared" si="1896"/>
        <v>0</v>
      </c>
      <c r="DD239" s="27"/>
    </row>
    <row r="240" spans="1:108" ht="24.95" customHeight="1">
      <c r="A240" s="14"/>
      <c r="B240" s="53" t="s">
        <v>29</v>
      </c>
      <c r="C240" s="190"/>
      <c r="D240" s="191"/>
      <c r="E240" s="56"/>
      <c r="F240" s="56"/>
      <c r="G240" s="56"/>
      <c r="H240" s="56"/>
      <c r="I240" s="56"/>
      <c r="J240" s="56"/>
      <c r="K240" s="56"/>
      <c r="L240" s="56"/>
      <c r="M240" s="56"/>
      <c r="N240" s="57">
        <f t="shared" si="1813"/>
        <v>0</v>
      </c>
      <c r="O240" s="56"/>
      <c r="P240" s="56"/>
      <c r="Q240" s="56"/>
      <c r="R240" s="56"/>
      <c r="S240" s="56"/>
      <c r="T240" s="56"/>
      <c r="U240" s="56"/>
      <c r="V240" s="56"/>
      <c r="W240" s="56"/>
      <c r="X240" s="57">
        <f t="shared" si="1814"/>
        <v>0</v>
      </c>
      <c r="Y240" s="57">
        <f t="shared" si="1815"/>
        <v>0</v>
      </c>
      <c r="Z240" s="164"/>
      <c r="AA240" s="7" t="str">
        <f t="shared" si="1816"/>
        <v/>
      </c>
      <c r="AB240" s="7" t="str">
        <f t="shared" si="1817"/>
        <v/>
      </c>
      <c r="AC240" s="7" t="str">
        <f t="shared" si="1818"/>
        <v/>
      </c>
      <c r="AD240" s="7" t="str">
        <f t="shared" si="1819"/>
        <v/>
      </c>
      <c r="AE240" s="7" t="str">
        <f t="shared" si="1820"/>
        <v/>
      </c>
      <c r="AF240" s="7" t="str">
        <f t="shared" si="1821"/>
        <v/>
      </c>
      <c r="AG240" s="7" t="str">
        <f t="shared" si="1822"/>
        <v/>
      </c>
      <c r="AH240" s="7" t="str">
        <f t="shared" si="1823"/>
        <v/>
      </c>
      <c r="AI240" s="7" t="str">
        <f t="shared" si="1824"/>
        <v/>
      </c>
      <c r="AJ240" s="7" t="str">
        <f t="shared" si="1825"/>
        <v/>
      </c>
      <c r="AK240" s="7" t="str">
        <f t="shared" si="1826"/>
        <v/>
      </c>
      <c r="AL240" s="7" t="str">
        <f t="shared" si="1827"/>
        <v/>
      </c>
      <c r="AM240" s="7" t="str">
        <f t="shared" si="1828"/>
        <v/>
      </c>
      <c r="AN240" s="7" t="str">
        <f t="shared" si="1829"/>
        <v/>
      </c>
      <c r="AO240" s="7" t="str">
        <f t="shared" si="1830"/>
        <v/>
      </c>
      <c r="AP240" s="7" t="str">
        <f t="shared" si="1831"/>
        <v/>
      </c>
      <c r="AQ240" s="7" t="str">
        <f t="shared" si="1832"/>
        <v/>
      </c>
      <c r="AR240" s="7" t="str">
        <f t="shared" si="1833"/>
        <v/>
      </c>
      <c r="AS240" s="65">
        <f t="shared" si="1834"/>
        <v>0</v>
      </c>
      <c r="AT240" s="66">
        <f t="shared" si="1835"/>
        <v>0</v>
      </c>
      <c r="AU240" s="66">
        <f t="shared" si="1836"/>
        <v>0</v>
      </c>
      <c r="AV240" s="66">
        <f t="shared" si="1837"/>
        <v>0</v>
      </c>
      <c r="AW240" s="66">
        <f t="shared" si="1838"/>
        <v>0</v>
      </c>
      <c r="AX240" s="67">
        <f t="shared" si="1839"/>
        <v>0</v>
      </c>
      <c r="AY240" s="50" t="str">
        <f t="shared" si="1840"/>
        <v/>
      </c>
      <c r="AZ240" s="50" t="str">
        <f t="shared" si="1841"/>
        <v/>
      </c>
      <c r="BA240" s="50" t="str">
        <f t="shared" si="1842"/>
        <v/>
      </c>
      <c r="BB240" s="50" t="str">
        <f t="shared" si="1843"/>
        <v/>
      </c>
      <c r="BC240" s="50" t="str">
        <f t="shared" si="1844"/>
        <v/>
      </c>
      <c r="BD240" s="50" t="str">
        <f t="shared" si="1845"/>
        <v/>
      </c>
      <c r="BE240" s="50" t="str">
        <f t="shared" si="1846"/>
        <v/>
      </c>
      <c r="BF240" s="50" t="str">
        <f t="shared" si="1847"/>
        <v/>
      </c>
      <c r="BG240" s="50" t="str">
        <f t="shared" si="1848"/>
        <v/>
      </c>
      <c r="BH240" s="50" t="str">
        <f t="shared" si="1849"/>
        <v/>
      </c>
      <c r="BI240" s="50" t="str">
        <f t="shared" si="1850"/>
        <v/>
      </c>
      <c r="BJ240" s="50" t="str">
        <f t="shared" si="1851"/>
        <v/>
      </c>
      <c r="BK240" s="50" t="str">
        <f t="shared" si="1852"/>
        <v/>
      </c>
      <c r="BL240" s="50" t="str">
        <f t="shared" si="1853"/>
        <v/>
      </c>
      <c r="BM240" s="50" t="str">
        <f t="shared" si="1854"/>
        <v/>
      </c>
      <c r="BN240" s="50" t="str">
        <f t="shared" si="1855"/>
        <v/>
      </c>
      <c r="BO240" s="50" t="str">
        <f t="shared" si="1856"/>
        <v/>
      </c>
      <c r="BP240" s="51" t="str">
        <f t="shared" si="1857"/>
        <v/>
      </c>
      <c r="BQ240" s="50" t="str">
        <f t="shared" si="1858"/>
        <v/>
      </c>
      <c r="BR240" s="50" t="str">
        <f t="shared" si="1859"/>
        <v/>
      </c>
      <c r="BS240" s="50" t="str">
        <f t="shared" si="1860"/>
        <v/>
      </c>
      <c r="BT240" s="50" t="str">
        <f t="shared" si="1861"/>
        <v/>
      </c>
      <c r="BU240" s="50" t="str">
        <f t="shared" si="1862"/>
        <v/>
      </c>
      <c r="BV240" s="50" t="str">
        <f t="shared" si="1863"/>
        <v/>
      </c>
      <c r="BW240" s="50" t="str">
        <f t="shared" si="1864"/>
        <v/>
      </c>
      <c r="BX240" s="50" t="str">
        <f t="shared" si="1865"/>
        <v/>
      </c>
      <c r="BY240" s="50" t="str">
        <f t="shared" si="1866"/>
        <v/>
      </c>
      <c r="BZ240" s="50" t="str">
        <f t="shared" si="1867"/>
        <v/>
      </c>
      <c r="CA240" s="50" t="str">
        <f t="shared" si="1868"/>
        <v/>
      </c>
      <c r="CB240" s="50" t="str">
        <f t="shared" si="1869"/>
        <v/>
      </c>
      <c r="CC240" s="50" t="str">
        <f t="shared" si="1870"/>
        <v/>
      </c>
      <c r="CD240" s="50" t="str">
        <f t="shared" si="1871"/>
        <v/>
      </c>
      <c r="CE240" s="50" t="str">
        <f t="shared" si="1872"/>
        <v/>
      </c>
      <c r="CF240" s="50" t="str">
        <f t="shared" si="1873"/>
        <v/>
      </c>
      <c r="CG240" s="50" t="str">
        <f t="shared" si="1874"/>
        <v/>
      </c>
      <c r="CH240" s="50" t="str">
        <f t="shared" si="1875"/>
        <v/>
      </c>
      <c r="CI240" s="61" t="str">
        <f t="shared" si="1876"/>
        <v/>
      </c>
      <c r="CJ240" s="50" t="str">
        <f t="shared" si="1877"/>
        <v/>
      </c>
      <c r="CK240" s="50" t="str">
        <f t="shared" si="1878"/>
        <v/>
      </c>
      <c r="CL240" s="50" t="str">
        <f t="shared" si="1879"/>
        <v/>
      </c>
      <c r="CM240" s="50" t="str">
        <f t="shared" si="1880"/>
        <v/>
      </c>
      <c r="CN240" s="50" t="str">
        <f t="shared" si="1881"/>
        <v/>
      </c>
      <c r="CO240" s="50" t="str">
        <f t="shared" si="1882"/>
        <v/>
      </c>
      <c r="CP240" s="50" t="str">
        <f t="shared" si="1883"/>
        <v/>
      </c>
      <c r="CQ240" s="50" t="str">
        <f t="shared" si="1884"/>
        <v/>
      </c>
      <c r="CR240" s="50" t="str">
        <f t="shared" si="1885"/>
        <v/>
      </c>
      <c r="CS240" s="50" t="str">
        <f t="shared" si="1886"/>
        <v/>
      </c>
      <c r="CT240" s="50" t="str">
        <f t="shared" si="1887"/>
        <v/>
      </c>
      <c r="CU240" s="50" t="str">
        <f t="shared" si="1888"/>
        <v/>
      </c>
      <c r="CV240" s="50" t="str">
        <f t="shared" si="1889"/>
        <v/>
      </c>
      <c r="CW240" s="50" t="str">
        <f t="shared" si="1890"/>
        <v/>
      </c>
      <c r="CX240" s="50" t="str">
        <f t="shared" si="1891"/>
        <v/>
      </c>
      <c r="CY240" s="50" t="str">
        <f t="shared" si="1892"/>
        <v/>
      </c>
      <c r="CZ240" s="50" t="str">
        <f t="shared" si="1893"/>
        <v/>
      </c>
      <c r="DA240" s="68">
        <f t="shared" si="1894"/>
        <v>0</v>
      </c>
      <c r="DB240" s="69">
        <f t="shared" si="1895"/>
        <v>0</v>
      </c>
      <c r="DC240" s="70">
        <f t="shared" si="1896"/>
        <v>0</v>
      </c>
      <c r="DD240" s="27"/>
    </row>
    <row r="241" spans="1:108" s="82" customFormat="1" ht="24.95" customHeight="1" thickBot="1">
      <c r="A241" s="71"/>
      <c r="B241" s="72" t="s">
        <v>30</v>
      </c>
      <c r="C241" s="190"/>
      <c r="D241" s="191"/>
      <c r="E241" s="56"/>
      <c r="F241" s="56"/>
      <c r="G241" s="56"/>
      <c r="H241" s="56"/>
      <c r="I241" s="56"/>
      <c r="J241" s="56"/>
      <c r="K241" s="56"/>
      <c r="L241" s="56"/>
      <c r="M241" s="56"/>
      <c r="N241" s="57">
        <f t="shared" si="1813"/>
        <v>0</v>
      </c>
      <c r="O241" s="56"/>
      <c r="P241" s="56"/>
      <c r="Q241" s="56"/>
      <c r="R241" s="56"/>
      <c r="S241" s="56"/>
      <c r="T241" s="56"/>
      <c r="U241" s="56"/>
      <c r="V241" s="56"/>
      <c r="W241" s="56"/>
      <c r="X241" s="73">
        <f t="shared" si="1814"/>
        <v>0</v>
      </c>
      <c r="Y241" s="73">
        <f t="shared" si="1815"/>
        <v>0</v>
      </c>
      <c r="Z241" s="166"/>
      <c r="AA241" s="7" t="str">
        <f t="shared" si="1816"/>
        <v/>
      </c>
      <c r="AB241" s="7" t="str">
        <f t="shared" si="1817"/>
        <v/>
      </c>
      <c r="AC241" s="7" t="str">
        <f t="shared" si="1818"/>
        <v/>
      </c>
      <c r="AD241" s="7" t="str">
        <f t="shared" si="1819"/>
        <v/>
      </c>
      <c r="AE241" s="7" t="str">
        <f t="shared" si="1820"/>
        <v/>
      </c>
      <c r="AF241" s="7" t="str">
        <f t="shared" si="1821"/>
        <v/>
      </c>
      <c r="AG241" s="7" t="str">
        <f t="shared" si="1822"/>
        <v/>
      </c>
      <c r="AH241" s="7" t="str">
        <f t="shared" si="1823"/>
        <v/>
      </c>
      <c r="AI241" s="7" t="str">
        <f t="shared" si="1824"/>
        <v/>
      </c>
      <c r="AJ241" s="7" t="str">
        <f t="shared" si="1825"/>
        <v/>
      </c>
      <c r="AK241" s="7" t="str">
        <f t="shared" si="1826"/>
        <v/>
      </c>
      <c r="AL241" s="7" t="str">
        <f t="shared" si="1827"/>
        <v/>
      </c>
      <c r="AM241" s="7" t="str">
        <f t="shared" si="1828"/>
        <v/>
      </c>
      <c r="AN241" s="7" t="str">
        <f t="shared" si="1829"/>
        <v/>
      </c>
      <c r="AO241" s="7" t="str">
        <f t="shared" si="1830"/>
        <v/>
      </c>
      <c r="AP241" s="7" t="str">
        <f t="shared" si="1831"/>
        <v/>
      </c>
      <c r="AQ241" s="7" t="str">
        <f t="shared" si="1832"/>
        <v/>
      </c>
      <c r="AR241" s="7" t="str">
        <f t="shared" si="1833"/>
        <v/>
      </c>
      <c r="AS241" s="75">
        <f t="shared" si="1834"/>
        <v>0</v>
      </c>
      <c r="AT241" s="76">
        <f t="shared" si="1835"/>
        <v>0</v>
      </c>
      <c r="AU241" s="76">
        <f t="shared" si="1836"/>
        <v>0</v>
      </c>
      <c r="AV241" s="76">
        <f t="shared" si="1837"/>
        <v>0</v>
      </c>
      <c r="AW241" s="76">
        <f t="shared" si="1838"/>
        <v>0</v>
      </c>
      <c r="AX241" s="77">
        <f t="shared" si="1839"/>
        <v>0</v>
      </c>
      <c r="AY241" s="50" t="str">
        <f t="shared" si="1840"/>
        <v/>
      </c>
      <c r="AZ241" s="50" t="str">
        <f t="shared" si="1841"/>
        <v/>
      </c>
      <c r="BA241" s="50" t="str">
        <f t="shared" si="1842"/>
        <v/>
      </c>
      <c r="BB241" s="50" t="str">
        <f t="shared" si="1843"/>
        <v/>
      </c>
      <c r="BC241" s="50" t="str">
        <f t="shared" si="1844"/>
        <v/>
      </c>
      <c r="BD241" s="50" t="str">
        <f t="shared" si="1845"/>
        <v/>
      </c>
      <c r="BE241" s="50" t="str">
        <f t="shared" si="1846"/>
        <v/>
      </c>
      <c r="BF241" s="50" t="str">
        <f t="shared" si="1847"/>
        <v/>
      </c>
      <c r="BG241" s="50" t="str">
        <f t="shared" si="1848"/>
        <v/>
      </c>
      <c r="BH241" s="50" t="str">
        <f t="shared" si="1849"/>
        <v/>
      </c>
      <c r="BI241" s="50" t="str">
        <f t="shared" si="1850"/>
        <v/>
      </c>
      <c r="BJ241" s="50" t="str">
        <f t="shared" si="1851"/>
        <v/>
      </c>
      <c r="BK241" s="50" t="str">
        <f t="shared" si="1852"/>
        <v/>
      </c>
      <c r="BL241" s="50" t="str">
        <f t="shared" si="1853"/>
        <v/>
      </c>
      <c r="BM241" s="50" t="str">
        <f t="shared" si="1854"/>
        <v/>
      </c>
      <c r="BN241" s="50" t="str">
        <f t="shared" si="1855"/>
        <v/>
      </c>
      <c r="BO241" s="50" t="str">
        <f t="shared" si="1856"/>
        <v/>
      </c>
      <c r="BP241" s="51" t="str">
        <f t="shared" si="1857"/>
        <v/>
      </c>
      <c r="BQ241" s="50" t="str">
        <f t="shared" si="1858"/>
        <v/>
      </c>
      <c r="BR241" s="50" t="str">
        <f t="shared" si="1859"/>
        <v/>
      </c>
      <c r="BS241" s="50" t="str">
        <f t="shared" si="1860"/>
        <v/>
      </c>
      <c r="BT241" s="50" t="str">
        <f t="shared" si="1861"/>
        <v/>
      </c>
      <c r="BU241" s="50" t="str">
        <f t="shared" si="1862"/>
        <v/>
      </c>
      <c r="BV241" s="50" t="str">
        <f t="shared" si="1863"/>
        <v/>
      </c>
      <c r="BW241" s="50" t="str">
        <f t="shared" si="1864"/>
        <v/>
      </c>
      <c r="BX241" s="50" t="str">
        <f t="shared" si="1865"/>
        <v/>
      </c>
      <c r="BY241" s="50" t="str">
        <f t="shared" si="1866"/>
        <v/>
      </c>
      <c r="BZ241" s="50" t="str">
        <f t="shared" si="1867"/>
        <v/>
      </c>
      <c r="CA241" s="50" t="str">
        <f t="shared" si="1868"/>
        <v/>
      </c>
      <c r="CB241" s="50" t="str">
        <f t="shared" si="1869"/>
        <v/>
      </c>
      <c r="CC241" s="50" t="str">
        <f t="shared" si="1870"/>
        <v/>
      </c>
      <c r="CD241" s="50" t="str">
        <f t="shared" si="1871"/>
        <v/>
      </c>
      <c r="CE241" s="50" t="str">
        <f t="shared" si="1872"/>
        <v/>
      </c>
      <c r="CF241" s="50" t="str">
        <f t="shared" si="1873"/>
        <v/>
      </c>
      <c r="CG241" s="50" t="str">
        <f t="shared" si="1874"/>
        <v/>
      </c>
      <c r="CH241" s="50" t="str">
        <f t="shared" si="1875"/>
        <v/>
      </c>
      <c r="CI241" s="61" t="str">
        <f t="shared" si="1876"/>
        <v/>
      </c>
      <c r="CJ241" s="50" t="str">
        <f t="shared" si="1877"/>
        <v/>
      </c>
      <c r="CK241" s="50" t="str">
        <f t="shared" si="1878"/>
        <v/>
      </c>
      <c r="CL241" s="50" t="str">
        <f t="shared" si="1879"/>
        <v/>
      </c>
      <c r="CM241" s="50" t="str">
        <f t="shared" si="1880"/>
        <v/>
      </c>
      <c r="CN241" s="50" t="str">
        <f t="shared" si="1881"/>
        <v/>
      </c>
      <c r="CO241" s="50" t="str">
        <f t="shared" si="1882"/>
        <v/>
      </c>
      <c r="CP241" s="50" t="str">
        <f t="shared" si="1883"/>
        <v/>
      </c>
      <c r="CQ241" s="50" t="str">
        <f t="shared" si="1884"/>
        <v/>
      </c>
      <c r="CR241" s="50" t="str">
        <f t="shared" si="1885"/>
        <v/>
      </c>
      <c r="CS241" s="50" t="str">
        <f t="shared" si="1886"/>
        <v/>
      </c>
      <c r="CT241" s="50" t="str">
        <f t="shared" si="1887"/>
        <v/>
      </c>
      <c r="CU241" s="50" t="str">
        <f t="shared" si="1888"/>
        <v/>
      </c>
      <c r="CV241" s="50" t="str">
        <f t="shared" si="1889"/>
        <v/>
      </c>
      <c r="CW241" s="50" t="str">
        <f t="shared" si="1890"/>
        <v/>
      </c>
      <c r="CX241" s="50" t="str">
        <f t="shared" si="1891"/>
        <v/>
      </c>
      <c r="CY241" s="50" t="str">
        <f t="shared" si="1892"/>
        <v/>
      </c>
      <c r="CZ241" s="50" t="str">
        <f t="shared" si="1893"/>
        <v/>
      </c>
      <c r="DA241" s="78">
        <f t="shared" si="1894"/>
        <v>0</v>
      </c>
      <c r="DB241" s="79">
        <f t="shared" si="1895"/>
        <v>0</v>
      </c>
      <c r="DC241" s="80">
        <f t="shared" si="1896"/>
        <v>0</v>
      </c>
      <c r="DD241" s="81"/>
    </row>
    <row r="242" spans="1:108" ht="12.75" customHeight="1">
      <c r="A242" s="14"/>
      <c r="B242" s="83"/>
      <c r="C242" s="83"/>
      <c r="D242" s="83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5"/>
      <c r="Q242" s="85"/>
      <c r="R242" s="85"/>
      <c r="S242" s="85"/>
      <c r="T242" s="85"/>
      <c r="U242" s="85"/>
      <c r="V242" s="85"/>
      <c r="W242" s="85"/>
      <c r="X242" s="192">
        <f t="shared" ref="X242" si="1897">SUM(Y238:Y241)</f>
        <v>0</v>
      </c>
      <c r="Y242" s="193"/>
      <c r="Z242" s="164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198">
        <f t="shared" ref="AS242:AX242" si="1898">SUM(AS238:AS241)</f>
        <v>0</v>
      </c>
      <c r="AT242" s="200">
        <f t="shared" si="1898"/>
        <v>0</v>
      </c>
      <c r="AU242" s="200">
        <f t="shared" si="1898"/>
        <v>0</v>
      </c>
      <c r="AV242" s="200">
        <f t="shared" si="1898"/>
        <v>0</v>
      </c>
      <c r="AW242" s="200">
        <f t="shared" si="1898"/>
        <v>0</v>
      </c>
      <c r="AX242" s="204">
        <f t="shared" si="1898"/>
        <v>0</v>
      </c>
      <c r="AY242" s="50"/>
      <c r="AZ242" s="50"/>
      <c r="BA242" s="50"/>
      <c r="BB242" s="50"/>
      <c r="BC242" s="50"/>
      <c r="BD242" s="50"/>
      <c r="BE242" s="50"/>
      <c r="BF242" s="50"/>
      <c r="BG242" s="50"/>
      <c r="BH242" s="50"/>
      <c r="BI242" s="50"/>
      <c r="BJ242" s="50"/>
      <c r="BK242" s="50"/>
      <c r="BL242" s="50"/>
      <c r="BM242" s="50"/>
      <c r="BN242" s="50"/>
      <c r="BO242" s="50"/>
      <c r="BP242" s="51"/>
      <c r="BQ242" s="50"/>
      <c r="BR242" s="50"/>
      <c r="BS242" s="50"/>
      <c r="BT242" s="50"/>
      <c r="BU242" s="50"/>
      <c r="BV242" s="50"/>
      <c r="BW242" s="50"/>
      <c r="BX242" s="50"/>
      <c r="BY242" s="50"/>
      <c r="BZ242" s="50"/>
      <c r="CA242" s="50"/>
      <c r="CB242" s="50"/>
      <c r="CC242" s="50"/>
      <c r="CD242" s="50"/>
      <c r="CE242" s="50"/>
      <c r="CF242" s="50"/>
      <c r="CG242" s="50"/>
      <c r="CH242" s="50"/>
      <c r="CI242" s="61"/>
      <c r="CJ242" s="50"/>
      <c r="CK242" s="50"/>
      <c r="CL242" s="50"/>
      <c r="CM242" s="50"/>
      <c r="CN242" s="50"/>
      <c r="CO242" s="50"/>
      <c r="CP242" s="50"/>
      <c r="CQ242" s="50"/>
      <c r="CR242" s="50"/>
      <c r="CS242" s="50"/>
      <c r="CT242" s="50"/>
      <c r="CU242" s="50"/>
      <c r="CV242" s="50"/>
      <c r="CW242" s="50"/>
      <c r="CX242" s="50"/>
      <c r="CY242" s="50"/>
      <c r="CZ242" s="50"/>
      <c r="DA242" s="206">
        <f t="shared" ref="DA242:DC242" si="1899">SUM(DA238:DA241)</f>
        <v>0</v>
      </c>
      <c r="DB242" s="186">
        <f t="shared" si="1899"/>
        <v>0</v>
      </c>
      <c r="DC242" s="188">
        <f t="shared" si="1899"/>
        <v>0</v>
      </c>
      <c r="DD242" s="27"/>
    </row>
    <row r="243" spans="1:108" ht="12.75" customHeight="1" thickBot="1">
      <c r="A243" s="14"/>
      <c r="B243" s="83"/>
      <c r="C243" s="83"/>
      <c r="D243" s="83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5"/>
      <c r="Q243" s="85"/>
      <c r="R243" s="85"/>
      <c r="S243" s="85"/>
      <c r="T243" s="85"/>
      <c r="U243" s="85"/>
      <c r="V243" s="85"/>
      <c r="W243" s="85"/>
      <c r="X243" s="194"/>
      <c r="Y243" s="195"/>
      <c r="Z243" s="164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199"/>
      <c r="AT243" s="201"/>
      <c r="AU243" s="201"/>
      <c r="AV243" s="201"/>
      <c r="AW243" s="201"/>
      <c r="AX243" s="205"/>
      <c r="AY243" s="50"/>
      <c r="AZ243" s="50"/>
      <c r="BA243" s="50"/>
      <c r="BB243" s="50"/>
      <c r="BC243" s="50"/>
      <c r="BD243" s="50"/>
      <c r="BE243" s="50"/>
      <c r="BF243" s="50"/>
      <c r="BG243" s="50"/>
      <c r="BH243" s="50"/>
      <c r="BI243" s="50"/>
      <c r="BJ243" s="50"/>
      <c r="BK243" s="50"/>
      <c r="BL243" s="50"/>
      <c r="BM243" s="50"/>
      <c r="BN243" s="50"/>
      <c r="BO243" s="50"/>
      <c r="BP243" s="51"/>
      <c r="BQ243" s="50"/>
      <c r="BR243" s="50"/>
      <c r="BS243" s="50"/>
      <c r="BT243" s="50"/>
      <c r="BU243" s="50"/>
      <c r="BV243" s="50"/>
      <c r="BW243" s="50"/>
      <c r="BX243" s="50"/>
      <c r="BY243" s="50"/>
      <c r="BZ243" s="50"/>
      <c r="CA243" s="50"/>
      <c r="CB243" s="50"/>
      <c r="CC243" s="50"/>
      <c r="CD243" s="50"/>
      <c r="CE243" s="50"/>
      <c r="CF243" s="50"/>
      <c r="CG243" s="50"/>
      <c r="CH243" s="50"/>
      <c r="CI243" s="61"/>
      <c r="CJ243" s="50"/>
      <c r="CK243" s="50"/>
      <c r="CL243" s="50"/>
      <c r="CM243" s="50"/>
      <c r="CN243" s="50"/>
      <c r="CO243" s="50"/>
      <c r="CP243" s="50"/>
      <c r="CQ243" s="50"/>
      <c r="CR243" s="50"/>
      <c r="CS243" s="50"/>
      <c r="CT243" s="50"/>
      <c r="CU243" s="50"/>
      <c r="CV243" s="50"/>
      <c r="CW243" s="50"/>
      <c r="CX243" s="50"/>
      <c r="CY243" s="50"/>
      <c r="CZ243" s="50"/>
      <c r="DA243" s="207"/>
      <c r="DB243" s="187"/>
      <c r="DC243" s="189"/>
      <c r="DD243" s="27"/>
    </row>
    <row r="244" spans="1:108" ht="13.5" customHeight="1" thickBot="1">
      <c r="A244" s="14"/>
      <c r="B244" s="83"/>
      <c r="C244" s="83"/>
      <c r="D244" s="83"/>
      <c r="E244" s="84"/>
      <c r="F244" s="84"/>
      <c r="G244" s="84"/>
      <c r="H244" s="84"/>
      <c r="I244" s="84"/>
      <c r="J244" s="84"/>
      <c r="K244" s="84"/>
      <c r="L244" s="84"/>
      <c r="M244" s="84"/>
      <c r="N244" s="84"/>
      <c r="O244" s="84"/>
      <c r="P244" s="85"/>
      <c r="Q244" s="85"/>
      <c r="R244" s="85"/>
      <c r="S244" s="85"/>
      <c r="T244" s="85"/>
      <c r="U244" s="85"/>
      <c r="V244" s="85"/>
      <c r="W244" s="85"/>
      <c r="X244" s="196"/>
      <c r="Y244" s="197"/>
      <c r="Z244" s="164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22"/>
      <c r="AT244" s="23"/>
      <c r="AU244" s="23"/>
      <c r="AV244" s="23"/>
      <c r="AW244" s="23"/>
      <c r="AX244" s="23"/>
      <c r="AY244" s="24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6"/>
      <c r="BQ244" s="25"/>
      <c r="BR244" s="25"/>
      <c r="BS244" s="25"/>
      <c r="BT244" s="25"/>
      <c r="BU244" s="25"/>
      <c r="BV244" s="25"/>
      <c r="BW244" s="25"/>
      <c r="BX244" s="25"/>
      <c r="BY244" s="25"/>
      <c r="BZ244" s="25"/>
      <c r="CA244" s="25"/>
      <c r="CB244" s="25"/>
      <c r="CC244" s="25"/>
      <c r="CD244" s="25"/>
      <c r="CE244" s="25"/>
      <c r="CF244" s="25"/>
      <c r="CG244" s="25"/>
      <c r="CH244" s="25"/>
      <c r="CI244" s="24"/>
      <c r="CJ244" s="25"/>
      <c r="CK244" s="25"/>
      <c r="CL244" s="25"/>
      <c r="CM244" s="25"/>
      <c r="CN244" s="25"/>
      <c r="CO244" s="25"/>
      <c r="CP244" s="25"/>
      <c r="CQ244" s="25"/>
      <c r="CR244" s="25"/>
      <c r="CS244" s="25"/>
      <c r="CT244" s="25"/>
      <c r="CU244" s="25"/>
      <c r="CV244" s="25"/>
      <c r="CW244" s="25"/>
      <c r="CX244" s="25"/>
      <c r="CY244" s="25"/>
      <c r="CZ244" s="26"/>
      <c r="DA244" s="23"/>
      <c r="DB244" s="23"/>
      <c r="DC244" s="23"/>
      <c r="DD244" s="27"/>
    </row>
    <row r="245" spans="1:108">
      <c r="A245" s="28"/>
      <c r="B245" s="86"/>
      <c r="C245" s="86"/>
      <c r="D245" s="86"/>
      <c r="E245" s="87"/>
      <c r="F245" s="87"/>
      <c r="G245" s="87"/>
      <c r="H245" s="87"/>
      <c r="I245" s="87"/>
      <c r="J245" s="87"/>
      <c r="K245" s="87"/>
      <c r="L245" s="87"/>
      <c r="M245" s="87"/>
      <c r="N245" s="88"/>
      <c r="O245" s="88"/>
      <c r="P245" s="89"/>
      <c r="Q245" s="89"/>
      <c r="R245" s="89"/>
      <c r="S245" s="89"/>
      <c r="T245" s="89"/>
      <c r="U245" s="89"/>
      <c r="V245" s="89"/>
      <c r="W245" s="89"/>
      <c r="X245" s="89"/>
      <c r="Y245" s="89"/>
      <c r="Z245" s="16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22"/>
      <c r="AT245" s="23"/>
      <c r="AU245" s="23"/>
      <c r="AV245" s="23"/>
      <c r="AW245" s="23"/>
      <c r="AX245" s="23"/>
      <c r="AY245" s="24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/>
      <c r="BO245" s="25"/>
      <c r="BP245" s="26"/>
      <c r="BQ245" s="25"/>
      <c r="BR245" s="25"/>
      <c r="BS245" s="25"/>
      <c r="BT245" s="25"/>
      <c r="BU245" s="25"/>
      <c r="BV245" s="25"/>
      <c r="BW245" s="25"/>
      <c r="BX245" s="25"/>
      <c r="BY245" s="25"/>
      <c r="BZ245" s="25"/>
      <c r="CA245" s="25"/>
      <c r="CB245" s="25"/>
      <c r="CC245" s="25"/>
      <c r="CD245" s="25"/>
      <c r="CE245" s="25"/>
      <c r="CF245" s="25"/>
      <c r="CG245" s="25"/>
      <c r="CH245" s="25"/>
      <c r="CI245" s="24"/>
      <c r="CJ245" s="25"/>
      <c r="CK245" s="25"/>
      <c r="CL245" s="25"/>
      <c r="CM245" s="25"/>
      <c r="CN245" s="25"/>
      <c r="CO245" s="25"/>
      <c r="CP245" s="25"/>
      <c r="CQ245" s="25"/>
      <c r="CR245" s="25"/>
      <c r="CS245" s="25"/>
      <c r="CT245" s="25"/>
      <c r="CU245" s="25"/>
      <c r="CV245" s="25"/>
      <c r="CW245" s="25"/>
      <c r="CX245" s="25"/>
      <c r="CY245" s="25"/>
      <c r="CZ245" s="26"/>
      <c r="DA245" s="23"/>
      <c r="DB245" s="23"/>
      <c r="DC245" s="23"/>
      <c r="DD245" s="27"/>
    </row>
    <row r="246" spans="1:108">
      <c r="A246" s="14"/>
      <c r="B246" s="35"/>
      <c r="C246" s="36"/>
      <c r="D246" s="37" t="s">
        <v>7</v>
      </c>
      <c r="E246" s="42">
        <f t="shared" ref="E246:T246" si="1900">E$4</f>
        <v>4</v>
      </c>
      <c r="F246" s="42">
        <f t="shared" si="1900"/>
        <v>4</v>
      </c>
      <c r="G246" s="42">
        <f t="shared" si="1900"/>
        <v>3</v>
      </c>
      <c r="H246" s="42">
        <f t="shared" si="1900"/>
        <v>4</v>
      </c>
      <c r="I246" s="42">
        <f t="shared" si="1900"/>
        <v>5</v>
      </c>
      <c r="J246" s="42">
        <f t="shared" si="1900"/>
        <v>3</v>
      </c>
      <c r="K246" s="42">
        <f t="shared" si="1900"/>
        <v>4</v>
      </c>
      <c r="L246" s="42">
        <f t="shared" si="1900"/>
        <v>5</v>
      </c>
      <c r="M246" s="42">
        <f t="shared" si="1900"/>
        <v>4</v>
      </c>
      <c r="N246" s="42">
        <f t="shared" si="1900"/>
        <v>36</v>
      </c>
      <c r="O246" s="42">
        <f t="shared" si="1900"/>
        <v>4</v>
      </c>
      <c r="P246" s="42">
        <f t="shared" si="1900"/>
        <v>3</v>
      </c>
      <c r="Q246" s="42">
        <f t="shared" si="1900"/>
        <v>4</v>
      </c>
      <c r="R246" s="42">
        <f t="shared" si="1900"/>
        <v>3</v>
      </c>
      <c r="S246" s="42">
        <f t="shared" si="1900"/>
        <v>5</v>
      </c>
      <c r="T246" s="42">
        <f t="shared" si="1900"/>
        <v>4</v>
      </c>
      <c r="U246" s="42">
        <f t="shared" ref="U246:Y246" si="1901">U$4</f>
        <v>4</v>
      </c>
      <c r="V246" s="42">
        <f t="shared" si="1901"/>
        <v>4</v>
      </c>
      <c r="W246" s="42">
        <f t="shared" si="1901"/>
        <v>5</v>
      </c>
      <c r="X246" s="42">
        <f t="shared" si="1901"/>
        <v>36</v>
      </c>
      <c r="Y246" s="42">
        <f t="shared" si="1901"/>
        <v>72</v>
      </c>
      <c r="Z246" s="164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22"/>
      <c r="AT246" s="23"/>
      <c r="AU246" s="23"/>
      <c r="AV246" s="23"/>
      <c r="AW246" s="23"/>
      <c r="AX246" s="23"/>
      <c r="AY246" s="24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6"/>
      <c r="BQ246" s="25"/>
      <c r="BR246" s="25"/>
      <c r="BS246" s="25"/>
      <c r="BT246" s="25"/>
      <c r="BU246" s="25"/>
      <c r="BV246" s="25"/>
      <c r="BW246" s="25"/>
      <c r="BX246" s="25"/>
      <c r="BY246" s="25"/>
      <c r="BZ246" s="25"/>
      <c r="CA246" s="25"/>
      <c r="CB246" s="25"/>
      <c r="CC246" s="25"/>
      <c r="CD246" s="25"/>
      <c r="CE246" s="25"/>
      <c r="CF246" s="25"/>
      <c r="CG246" s="25"/>
      <c r="CH246" s="25"/>
      <c r="CI246" s="24"/>
      <c r="CJ246" s="25"/>
      <c r="CK246" s="25"/>
      <c r="CL246" s="25"/>
      <c r="CM246" s="25"/>
      <c r="CN246" s="25"/>
      <c r="CO246" s="25"/>
      <c r="CP246" s="25"/>
      <c r="CQ246" s="25"/>
      <c r="CR246" s="25"/>
      <c r="CS246" s="25"/>
      <c r="CT246" s="25"/>
      <c r="CU246" s="25"/>
      <c r="CV246" s="25"/>
      <c r="CW246" s="25"/>
      <c r="CX246" s="25"/>
      <c r="CY246" s="25"/>
      <c r="CZ246" s="26"/>
      <c r="DA246" s="23"/>
      <c r="DB246" s="23"/>
      <c r="DC246" s="23"/>
      <c r="DD246" s="27"/>
    </row>
    <row r="247" spans="1:108" ht="19.5" thickBot="1">
      <c r="A247" s="14"/>
      <c r="B247" s="39" t="s">
        <v>8</v>
      </c>
      <c r="C247" s="40"/>
      <c r="D247" s="41" t="s">
        <v>9</v>
      </c>
      <c r="E247" s="42">
        <f t="shared" ref="E247:T247" si="1902">E$5</f>
        <v>365</v>
      </c>
      <c r="F247" s="42">
        <f t="shared" si="1902"/>
        <v>358</v>
      </c>
      <c r="G247" s="42">
        <f t="shared" si="1902"/>
        <v>138</v>
      </c>
      <c r="H247" s="42">
        <f t="shared" si="1902"/>
        <v>440</v>
      </c>
      <c r="I247" s="42">
        <f t="shared" si="1902"/>
        <v>517</v>
      </c>
      <c r="J247" s="42">
        <f t="shared" si="1902"/>
        <v>149</v>
      </c>
      <c r="K247" s="42">
        <f t="shared" si="1902"/>
        <v>360</v>
      </c>
      <c r="L247" s="42">
        <f t="shared" si="1902"/>
        <v>542</v>
      </c>
      <c r="M247" s="42">
        <f t="shared" si="1902"/>
        <v>385</v>
      </c>
      <c r="N247" s="42">
        <f t="shared" si="1902"/>
        <v>3254</v>
      </c>
      <c r="O247" s="42">
        <f t="shared" si="1902"/>
        <v>385</v>
      </c>
      <c r="P247" s="42">
        <f t="shared" si="1902"/>
        <v>177</v>
      </c>
      <c r="Q247" s="42">
        <f t="shared" si="1902"/>
        <v>380</v>
      </c>
      <c r="R247" s="42">
        <f t="shared" si="1902"/>
        <v>152</v>
      </c>
      <c r="S247" s="42">
        <f t="shared" si="1902"/>
        <v>520</v>
      </c>
      <c r="T247" s="42">
        <f t="shared" si="1902"/>
        <v>459</v>
      </c>
      <c r="U247" s="42">
        <f t="shared" ref="U247:Y247" si="1903">U$5</f>
        <v>436</v>
      </c>
      <c r="V247" s="42">
        <f t="shared" si="1903"/>
        <v>362</v>
      </c>
      <c r="W247" s="42">
        <f t="shared" si="1903"/>
        <v>540</v>
      </c>
      <c r="X247" s="42">
        <f t="shared" si="1903"/>
        <v>3411</v>
      </c>
      <c r="Y247" s="42">
        <f t="shared" si="1903"/>
        <v>6665</v>
      </c>
      <c r="Z247" s="164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22"/>
      <c r="AT247" s="23"/>
      <c r="AU247" s="23"/>
      <c r="AV247" s="23"/>
      <c r="AW247" s="23"/>
      <c r="AX247" s="23"/>
      <c r="AY247" s="24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6"/>
      <c r="BQ247" s="25"/>
      <c r="BR247" s="25"/>
      <c r="BS247" s="25"/>
      <c r="BT247" s="25"/>
      <c r="BU247" s="25"/>
      <c r="BV247" s="25"/>
      <c r="BW247" s="25"/>
      <c r="BX247" s="25"/>
      <c r="BY247" s="25"/>
      <c r="BZ247" s="25"/>
      <c r="CA247" s="25"/>
      <c r="CB247" s="25"/>
      <c r="CC247" s="25"/>
      <c r="CD247" s="25"/>
      <c r="CE247" s="25"/>
      <c r="CF247" s="25"/>
      <c r="CG247" s="25"/>
      <c r="CH247" s="25"/>
      <c r="CI247" s="24"/>
      <c r="CJ247" s="25"/>
      <c r="CK247" s="25"/>
      <c r="CL247" s="25"/>
      <c r="CM247" s="25"/>
      <c r="CN247" s="25"/>
      <c r="CO247" s="25"/>
      <c r="CP247" s="25"/>
      <c r="CQ247" s="25"/>
      <c r="CR247" s="25"/>
      <c r="CS247" s="25"/>
      <c r="CT247" s="25"/>
      <c r="CU247" s="25"/>
      <c r="CV247" s="25"/>
      <c r="CW247" s="25"/>
      <c r="CX247" s="25"/>
      <c r="CY247" s="25"/>
      <c r="CZ247" s="26"/>
      <c r="DA247" s="23"/>
      <c r="DB247" s="23"/>
      <c r="DC247" s="23"/>
      <c r="DD247" s="27"/>
    </row>
    <row r="248" spans="1:108" ht="24.95" customHeight="1" thickBot="1">
      <c r="A248" s="14"/>
      <c r="B248" s="43" t="s">
        <v>14</v>
      </c>
      <c r="C248" s="202" t="s">
        <v>15</v>
      </c>
      <c r="D248" s="203"/>
      <c r="E248" s="43">
        <v>1</v>
      </c>
      <c r="F248" s="43">
        <v>2</v>
      </c>
      <c r="G248" s="43">
        <v>3</v>
      </c>
      <c r="H248" s="43">
        <v>4</v>
      </c>
      <c r="I248" s="43">
        <v>5</v>
      </c>
      <c r="J248" s="43">
        <v>6</v>
      </c>
      <c r="K248" s="43">
        <v>7</v>
      </c>
      <c r="L248" s="43">
        <v>8</v>
      </c>
      <c r="M248" s="43">
        <v>9</v>
      </c>
      <c r="N248" s="44" t="s">
        <v>16</v>
      </c>
      <c r="O248" s="43">
        <v>10</v>
      </c>
      <c r="P248" s="43">
        <v>11</v>
      </c>
      <c r="Q248" s="43">
        <v>12</v>
      </c>
      <c r="R248" s="43">
        <v>13</v>
      </c>
      <c r="S248" s="43">
        <v>14</v>
      </c>
      <c r="T248" s="43">
        <v>15</v>
      </c>
      <c r="U248" s="43">
        <v>16</v>
      </c>
      <c r="V248" s="43">
        <v>17</v>
      </c>
      <c r="W248" s="43">
        <v>18</v>
      </c>
      <c r="X248" s="44" t="s">
        <v>17</v>
      </c>
      <c r="Y248" s="44" t="s">
        <v>18</v>
      </c>
      <c r="Z248" s="164"/>
      <c r="AA248" s="45" t="s">
        <v>4</v>
      </c>
      <c r="AB248" s="45" t="s">
        <v>4</v>
      </c>
      <c r="AC248" s="45" t="s">
        <v>4</v>
      </c>
      <c r="AD248" s="46" t="s">
        <v>4</v>
      </c>
      <c r="AE248" s="46" t="s">
        <v>4</v>
      </c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47" t="s">
        <v>19</v>
      </c>
      <c r="AT248" s="48" t="s">
        <v>20</v>
      </c>
      <c r="AU248" s="48" t="s">
        <v>7</v>
      </c>
      <c r="AV248" s="48" t="s">
        <v>21</v>
      </c>
      <c r="AW248" s="48" t="s">
        <v>22</v>
      </c>
      <c r="AX248" s="49" t="s">
        <v>23</v>
      </c>
      <c r="AY248" s="46" t="s">
        <v>4</v>
      </c>
      <c r="AZ248" s="46" t="s">
        <v>4</v>
      </c>
      <c r="BA248" s="46" t="s">
        <v>4</v>
      </c>
      <c r="BB248" s="46" t="s">
        <v>4</v>
      </c>
      <c r="BC248" s="46" t="s">
        <v>4</v>
      </c>
      <c r="BD248" s="50"/>
      <c r="BE248" s="50"/>
      <c r="BF248" s="50"/>
      <c r="BG248" s="50"/>
      <c r="BH248" s="50"/>
      <c r="BI248" s="50"/>
      <c r="BJ248" s="50"/>
      <c r="BK248" s="50"/>
      <c r="BL248" s="50"/>
      <c r="BM248" s="50"/>
      <c r="BN248" s="50"/>
      <c r="BO248" s="50"/>
      <c r="BP248" s="51"/>
      <c r="BQ248" s="46" t="s">
        <v>4</v>
      </c>
      <c r="BR248" s="46" t="s">
        <v>4</v>
      </c>
      <c r="BS248" s="46" t="s">
        <v>4</v>
      </c>
      <c r="BT248" s="46" t="s">
        <v>4</v>
      </c>
      <c r="BU248" s="46" t="s">
        <v>4</v>
      </c>
      <c r="BV248" s="50"/>
      <c r="BW248" s="50"/>
      <c r="BX248" s="50"/>
      <c r="BY248" s="50"/>
      <c r="BZ248" s="50"/>
      <c r="CA248" s="50"/>
      <c r="CB248" s="50"/>
      <c r="CC248" s="50"/>
      <c r="CD248" s="50"/>
      <c r="CE248" s="50"/>
      <c r="CF248" s="50"/>
      <c r="CG248" s="50"/>
      <c r="CH248" s="50"/>
      <c r="CI248" s="52" t="s">
        <v>4</v>
      </c>
      <c r="CJ248" s="46" t="s">
        <v>4</v>
      </c>
      <c r="CK248" s="46" t="s">
        <v>4</v>
      </c>
      <c r="CL248" s="46" t="s">
        <v>4</v>
      </c>
      <c r="CM248" s="46" t="s">
        <v>4</v>
      </c>
      <c r="CN248" s="50"/>
      <c r="CO248" s="50"/>
      <c r="CP248" s="50"/>
      <c r="CQ248" s="50"/>
      <c r="CR248" s="50"/>
      <c r="CS248" s="50"/>
      <c r="CT248" s="50"/>
      <c r="CU248" s="50"/>
      <c r="CV248" s="50"/>
      <c r="CW248" s="50"/>
      <c r="CX248" s="50"/>
      <c r="CY248" s="50"/>
      <c r="CZ248" s="50"/>
      <c r="DA248" s="47" t="s">
        <v>24</v>
      </c>
      <c r="DB248" s="48" t="s">
        <v>25</v>
      </c>
      <c r="DC248" s="49" t="s">
        <v>26</v>
      </c>
      <c r="DD248" s="27"/>
    </row>
    <row r="249" spans="1:108" ht="24.95" customHeight="1">
      <c r="A249" s="14"/>
      <c r="B249" s="53">
        <v>1</v>
      </c>
      <c r="C249" s="190"/>
      <c r="D249" s="191"/>
      <c r="E249" s="56"/>
      <c r="F249" s="56"/>
      <c r="G249" s="56"/>
      <c r="H249" s="56"/>
      <c r="I249" s="56"/>
      <c r="J249" s="56"/>
      <c r="K249" s="56"/>
      <c r="L249" s="56"/>
      <c r="M249" s="56"/>
      <c r="N249" s="57">
        <f t="shared" ref="N249:N252" si="1904">SUM(E249:M249)</f>
        <v>0</v>
      </c>
      <c r="O249" s="56"/>
      <c r="P249" s="56"/>
      <c r="Q249" s="56"/>
      <c r="R249" s="56"/>
      <c r="S249" s="56"/>
      <c r="T249" s="56"/>
      <c r="U249" s="56"/>
      <c r="V249" s="56"/>
      <c r="W249" s="56"/>
      <c r="X249" s="57">
        <f t="shared" ref="X249:X252" si="1905">SUM(O249:W249)</f>
        <v>0</v>
      </c>
      <c r="Y249" s="57">
        <f t="shared" ref="Y249:Y252" si="1906">N249+X249</f>
        <v>0</v>
      </c>
      <c r="Z249" s="164"/>
      <c r="AA249" s="7" t="str">
        <f t="shared" ref="AA249:AA252" si="1907">IF(E249="","",E249-E$4)</f>
        <v/>
      </c>
      <c r="AB249" s="7" t="str">
        <f t="shared" ref="AB249:AB252" si="1908">IF(F249="","",F249-F$4)</f>
        <v/>
      </c>
      <c r="AC249" s="7" t="str">
        <f t="shared" ref="AC249:AC252" si="1909">IF(G249="","",G249-G$4)</f>
        <v/>
      </c>
      <c r="AD249" s="7" t="str">
        <f t="shared" ref="AD249:AD252" si="1910">IF(H249="","",H249-H$4)</f>
        <v/>
      </c>
      <c r="AE249" s="7" t="str">
        <f t="shared" ref="AE249:AE252" si="1911">IF(I249="","",I249-I$4)</f>
        <v/>
      </c>
      <c r="AF249" s="7" t="str">
        <f t="shared" ref="AF249:AF252" si="1912">IF(J249="","",J249-J$4)</f>
        <v/>
      </c>
      <c r="AG249" s="7" t="str">
        <f t="shared" ref="AG249:AG252" si="1913">IF(K249="","",K249-K$4)</f>
        <v/>
      </c>
      <c r="AH249" s="7" t="str">
        <f t="shared" ref="AH249:AH252" si="1914">IF(L249="","",L249-L$4)</f>
        <v/>
      </c>
      <c r="AI249" s="7" t="str">
        <f t="shared" ref="AI249:AI252" si="1915">IF(M249="","",M249-M$4)</f>
        <v/>
      </c>
      <c r="AJ249" s="7" t="str">
        <f t="shared" ref="AJ249:AJ252" si="1916">IF(O249="","",O249-O$4)</f>
        <v/>
      </c>
      <c r="AK249" s="7" t="str">
        <f t="shared" ref="AK249:AK252" si="1917">IF(P249="","",P249-P$4)</f>
        <v/>
      </c>
      <c r="AL249" s="7" t="str">
        <f t="shared" ref="AL249:AL252" si="1918">IF(Q249="","",Q249-Q$4)</f>
        <v/>
      </c>
      <c r="AM249" s="7" t="str">
        <f t="shared" ref="AM249:AM252" si="1919">IF(R249="","",R249-R$4)</f>
        <v/>
      </c>
      <c r="AN249" s="7" t="str">
        <f t="shared" ref="AN249:AN252" si="1920">IF(S249="","",S249-S$4)</f>
        <v/>
      </c>
      <c r="AO249" s="7" t="str">
        <f t="shared" ref="AO249:AO252" si="1921">IF(T249="","",T249-T$4)</f>
        <v/>
      </c>
      <c r="AP249" s="7" t="str">
        <f t="shared" ref="AP249:AP252" si="1922">IF(U249="","",U249-U$4)</f>
        <v/>
      </c>
      <c r="AQ249" s="7" t="str">
        <f t="shared" ref="AQ249:AQ252" si="1923">IF(V249="","",V249-V$4)</f>
        <v/>
      </c>
      <c r="AR249" s="7" t="str">
        <f t="shared" ref="AR249:AR252" si="1924">IF(W249="","",W249-W$4)</f>
        <v/>
      </c>
      <c r="AS249" s="58">
        <f t="shared" ref="AS249:AS252" si="1925">COUNTIF($AA249:$AR249,"=-2")</f>
        <v>0</v>
      </c>
      <c r="AT249" s="59">
        <f t="shared" ref="AT249:AT252" si="1926">COUNTIF($AA249:$AR249,"=-1")</f>
        <v>0</v>
      </c>
      <c r="AU249" s="59">
        <f t="shared" ref="AU249:AU252" si="1927">COUNTIF($AA249:$AR249,"=0")</f>
        <v>0</v>
      </c>
      <c r="AV249" s="59">
        <f t="shared" ref="AV249:AV252" si="1928">COUNTIF($AA249:$AR249,"=1")</f>
        <v>0</v>
      </c>
      <c r="AW249" s="59">
        <f t="shared" ref="AW249:AW252" si="1929">COUNTIF($AA249:$AR249,"=2")</f>
        <v>0</v>
      </c>
      <c r="AX249" s="60">
        <f t="shared" ref="AX249:AX252" si="1930">COUNTIF($AA249:$AR249,"&gt;2")</f>
        <v>0</v>
      </c>
      <c r="AY249" s="50" t="str">
        <f t="shared" ref="AY249:AY252" si="1931">IF(AA$4=3,AA249,"")</f>
        <v/>
      </c>
      <c r="AZ249" s="50" t="str">
        <f t="shared" ref="AZ249:AZ252" si="1932">IF(AB$4=3,AB249,"")</f>
        <v/>
      </c>
      <c r="BA249" s="50" t="str">
        <f t="shared" ref="BA249:BA252" si="1933">IF(AC$4=3,AC249,"")</f>
        <v/>
      </c>
      <c r="BB249" s="50" t="str">
        <f t="shared" ref="BB249:BB252" si="1934">IF(AD$4=3,AD249,"")</f>
        <v/>
      </c>
      <c r="BC249" s="50" t="str">
        <f t="shared" ref="BC249:BC252" si="1935">IF(AE$4=3,AE249,"")</f>
        <v/>
      </c>
      <c r="BD249" s="50" t="str">
        <f t="shared" ref="BD249:BD252" si="1936">IF(AF$4=3,AF249,"")</f>
        <v/>
      </c>
      <c r="BE249" s="50" t="str">
        <f t="shared" ref="BE249:BE252" si="1937">IF(AG$4=3,AG249,"")</f>
        <v/>
      </c>
      <c r="BF249" s="50" t="str">
        <f t="shared" ref="BF249:BF252" si="1938">IF(AH$4=3,AH249,"")</f>
        <v/>
      </c>
      <c r="BG249" s="50" t="str">
        <f t="shared" ref="BG249:BG252" si="1939">IF(AI$4=3,AI249,"")</f>
        <v/>
      </c>
      <c r="BH249" s="50" t="str">
        <f t="shared" ref="BH249:BH252" si="1940">IF(AJ$4=3,AJ249,"")</f>
        <v/>
      </c>
      <c r="BI249" s="50" t="str">
        <f t="shared" ref="BI249:BI252" si="1941">IF(AK$4=3,AK249,"")</f>
        <v/>
      </c>
      <c r="BJ249" s="50" t="str">
        <f t="shared" ref="BJ249:BJ252" si="1942">IF(AL$4=3,AL249,"")</f>
        <v/>
      </c>
      <c r="BK249" s="50" t="str">
        <f t="shared" ref="BK249:BK252" si="1943">IF(AM$4=3,AM249,"")</f>
        <v/>
      </c>
      <c r="BL249" s="50" t="str">
        <f t="shared" ref="BL249:BL252" si="1944">IF(AN$4=3,AN249,"")</f>
        <v/>
      </c>
      <c r="BM249" s="50" t="str">
        <f t="shared" ref="BM249:BM252" si="1945">IF(AO$4=3,AO249,"")</f>
        <v/>
      </c>
      <c r="BN249" s="50" t="str">
        <f t="shared" ref="BN249:BN252" si="1946">IF(AP$4=3,AP249,"")</f>
        <v/>
      </c>
      <c r="BO249" s="50" t="str">
        <f t="shared" ref="BO249:BO252" si="1947">IF(AQ$4=3,AQ249,"")</f>
        <v/>
      </c>
      <c r="BP249" s="51" t="str">
        <f t="shared" ref="BP249:BP252" si="1948">IF(AR$4=3,AR249,"")</f>
        <v/>
      </c>
      <c r="BQ249" s="50" t="str">
        <f t="shared" ref="BQ249:BQ252" si="1949">IF(AA$4=4,AA249,"")</f>
        <v/>
      </c>
      <c r="BR249" s="50" t="str">
        <f t="shared" ref="BR249:BR252" si="1950">IF(AB$4=4,AB249,"")</f>
        <v/>
      </c>
      <c r="BS249" s="50" t="str">
        <f t="shared" ref="BS249:BS252" si="1951">IF(AC$4=4,AC249,"")</f>
        <v/>
      </c>
      <c r="BT249" s="50" t="str">
        <f t="shared" ref="BT249:BT252" si="1952">IF(AD$4=4,AD249,"")</f>
        <v/>
      </c>
      <c r="BU249" s="50" t="str">
        <f t="shared" ref="BU249:BU252" si="1953">IF(AE$4=4,AE249,"")</f>
        <v/>
      </c>
      <c r="BV249" s="50" t="str">
        <f t="shared" ref="BV249:BV252" si="1954">IF(AF$4=4,AF249,"")</f>
        <v/>
      </c>
      <c r="BW249" s="50" t="str">
        <f t="shared" ref="BW249:BW252" si="1955">IF(AG$4=4,AG249,"")</f>
        <v/>
      </c>
      <c r="BX249" s="50" t="str">
        <f t="shared" ref="BX249:BX252" si="1956">IF(AH$4=4,AH249,"")</f>
        <v/>
      </c>
      <c r="BY249" s="50" t="str">
        <f t="shared" ref="BY249:BY252" si="1957">IF(AI$4=4,AI249,"")</f>
        <v/>
      </c>
      <c r="BZ249" s="50" t="str">
        <f t="shared" ref="BZ249:BZ252" si="1958">IF(AJ$4=4,AJ249,"")</f>
        <v/>
      </c>
      <c r="CA249" s="50" t="str">
        <f t="shared" ref="CA249:CA252" si="1959">IF(AK$4=4,AK249,"")</f>
        <v/>
      </c>
      <c r="CB249" s="50" t="str">
        <f t="shared" ref="CB249:CB252" si="1960">IF(AL$4=4,AL249,"")</f>
        <v/>
      </c>
      <c r="CC249" s="50" t="str">
        <f t="shared" ref="CC249:CC252" si="1961">IF(AM$4=4,AM249,"")</f>
        <v/>
      </c>
      <c r="CD249" s="50" t="str">
        <f t="shared" ref="CD249:CD252" si="1962">IF(AN$4=4,AN249,"")</f>
        <v/>
      </c>
      <c r="CE249" s="50" t="str">
        <f t="shared" ref="CE249:CE252" si="1963">IF(AO$4=4,AO249,"")</f>
        <v/>
      </c>
      <c r="CF249" s="50" t="str">
        <f t="shared" ref="CF249:CF252" si="1964">IF(AP$4=4,AP249,"")</f>
        <v/>
      </c>
      <c r="CG249" s="50" t="str">
        <f t="shared" ref="CG249:CG252" si="1965">IF(AQ$4=4,AQ249,"")</f>
        <v/>
      </c>
      <c r="CH249" s="50" t="str">
        <f t="shared" ref="CH249:CH252" si="1966">IF(AR$4=4,AR249,"")</f>
        <v/>
      </c>
      <c r="CI249" s="61" t="str">
        <f t="shared" ref="CI249:CI252" si="1967">IF(AA$4=5,AA249,"")</f>
        <v/>
      </c>
      <c r="CJ249" s="50" t="str">
        <f t="shared" ref="CJ249:CJ252" si="1968">IF(AB$4=5,AB249,"")</f>
        <v/>
      </c>
      <c r="CK249" s="50" t="str">
        <f t="shared" ref="CK249:CK252" si="1969">IF(AC$4=5,AC249,"")</f>
        <v/>
      </c>
      <c r="CL249" s="50" t="str">
        <f t="shared" ref="CL249:CL252" si="1970">IF(AD$4=5,AD249,"")</f>
        <v/>
      </c>
      <c r="CM249" s="50" t="str">
        <f t="shared" ref="CM249:CM252" si="1971">IF(AE$4=5,AE249,"")</f>
        <v/>
      </c>
      <c r="CN249" s="50" t="str">
        <f t="shared" ref="CN249:CN252" si="1972">IF(AF$4=5,AF249,"")</f>
        <v/>
      </c>
      <c r="CO249" s="50" t="str">
        <f t="shared" ref="CO249:CO252" si="1973">IF(AG$4=5,AG249,"")</f>
        <v/>
      </c>
      <c r="CP249" s="50" t="str">
        <f t="shared" ref="CP249:CP252" si="1974">IF(AH$4=5,AH249,"")</f>
        <v/>
      </c>
      <c r="CQ249" s="50" t="str">
        <f t="shared" ref="CQ249:CQ252" si="1975">IF(AI$4=5,AI249,"")</f>
        <v/>
      </c>
      <c r="CR249" s="50" t="str">
        <f t="shared" ref="CR249:CR252" si="1976">IF(AJ$4=5,AJ249,"")</f>
        <v/>
      </c>
      <c r="CS249" s="50" t="str">
        <f t="shared" ref="CS249:CS252" si="1977">IF(AK$4=5,AK249,"")</f>
        <v/>
      </c>
      <c r="CT249" s="50" t="str">
        <f t="shared" ref="CT249:CT252" si="1978">IF(AL$4=5,AL249,"")</f>
        <v/>
      </c>
      <c r="CU249" s="50" t="str">
        <f t="shared" ref="CU249:CU252" si="1979">IF(AM$4=5,AM249,"")</f>
        <v/>
      </c>
      <c r="CV249" s="50" t="str">
        <f t="shared" ref="CV249:CV252" si="1980">IF(AN$4=5,AN249,"")</f>
        <v/>
      </c>
      <c r="CW249" s="50" t="str">
        <f t="shared" ref="CW249:CW252" si="1981">IF(AO$4=5,AO249,"")</f>
        <v/>
      </c>
      <c r="CX249" s="50" t="str">
        <f t="shared" ref="CX249:CX252" si="1982">IF(AP$4=5,AP249,"")</f>
        <v/>
      </c>
      <c r="CY249" s="50" t="str">
        <f t="shared" ref="CY249:CY252" si="1983">IF(AQ$4=5,AQ249,"")</f>
        <v/>
      </c>
      <c r="CZ249" s="50" t="str">
        <f t="shared" ref="CZ249:CZ252" si="1984">IF(AR$4=5,AR249,"")</f>
        <v/>
      </c>
      <c r="DA249" s="62">
        <f t="shared" ref="DA249:DA252" si="1985">SUM(AY249:BP249)</f>
        <v>0</v>
      </c>
      <c r="DB249" s="63">
        <f t="shared" ref="DB249:DB252" si="1986">SUM(BQ249:CH249)</f>
        <v>0</v>
      </c>
      <c r="DC249" s="64">
        <f t="shared" ref="DC249:DC252" si="1987">SUM(CI249:CZ249)</f>
        <v>0</v>
      </c>
      <c r="DD249" s="27"/>
    </row>
    <row r="250" spans="1:108" ht="24.95" customHeight="1">
      <c r="A250" s="14"/>
      <c r="B250" s="53">
        <v>2</v>
      </c>
      <c r="C250" s="190"/>
      <c r="D250" s="191"/>
      <c r="E250" s="56"/>
      <c r="F250" s="56"/>
      <c r="G250" s="56"/>
      <c r="H250" s="56"/>
      <c r="I250" s="56"/>
      <c r="J250" s="56"/>
      <c r="K250" s="56"/>
      <c r="L250" s="56"/>
      <c r="M250" s="56"/>
      <c r="N250" s="57">
        <f t="shared" si="1904"/>
        <v>0</v>
      </c>
      <c r="O250" s="56"/>
      <c r="P250" s="56"/>
      <c r="Q250" s="56"/>
      <c r="R250" s="56"/>
      <c r="S250" s="56"/>
      <c r="T250" s="56"/>
      <c r="U250" s="56"/>
      <c r="V250" s="56"/>
      <c r="W250" s="56"/>
      <c r="X250" s="57">
        <f t="shared" si="1905"/>
        <v>0</v>
      </c>
      <c r="Y250" s="57">
        <f t="shared" si="1906"/>
        <v>0</v>
      </c>
      <c r="Z250" s="164"/>
      <c r="AA250" s="7" t="str">
        <f t="shared" si="1907"/>
        <v/>
      </c>
      <c r="AB250" s="7" t="str">
        <f t="shared" si="1908"/>
        <v/>
      </c>
      <c r="AC250" s="7" t="str">
        <f t="shared" si="1909"/>
        <v/>
      </c>
      <c r="AD250" s="7" t="str">
        <f t="shared" si="1910"/>
        <v/>
      </c>
      <c r="AE250" s="7" t="str">
        <f t="shared" si="1911"/>
        <v/>
      </c>
      <c r="AF250" s="7" t="str">
        <f t="shared" si="1912"/>
        <v/>
      </c>
      <c r="AG250" s="7" t="str">
        <f t="shared" si="1913"/>
        <v/>
      </c>
      <c r="AH250" s="7" t="str">
        <f t="shared" si="1914"/>
        <v/>
      </c>
      <c r="AI250" s="7" t="str">
        <f t="shared" si="1915"/>
        <v/>
      </c>
      <c r="AJ250" s="7" t="str">
        <f t="shared" si="1916"/>
        <v/>
      </c>
      <c r="AK250" s="7" t="str">
        <f t="shared" si="1917"/>
        <v/>
      </c>
      <c r="AL250" s="7" t="str">
        <f t="shared" si="1918"/>
        <v/>
      </c>
      <c r="AM250" s="7" t="str">
        <f t="shared" si="1919"/>
        <v/>
      </c>
      <c r="AN250" s="7" t="str">
        <f t="shared" si="1920"/>
        <v/>
      </c>
      <c r="AO250" s="7" t="str">
        <f t="shared" si="1921"/>
        <v/>
      </c>
      <c r="AP250" s="7" t="str">
        <f t="shared" si="1922"/>
        <v/>
      </c>
      <c r="AQ250" s="7" t="str">
        <f t="shared" si="1923"/>
        <v/>
      </c>
      <c r="AR250" s="7" t="str">
        <f t="shared" si="1924"/>
        <v/>
      </c>
      <c r="AS250" s="65">
        <f t="shared" si="1925"/>
        <v>0</v>
      </c>
      <c r="AT250" s="66">
        <f t="shared" si="1926"/>
        <v>0</v>
      </c>
      <c r="AU250" s="66">
        <f t="shared" si="1927"/>
        <v>0</v>
      </c>
      <c r="AV250" s="66">
        <f t="shared" si="1928"/>
        <v>0</v>
      </c>
      <c r="AW250" s="66">
        <f t="shared" si="1929"/>
        <v>0</v>
      </c>
      <c r="AX250" s="67">
        <f t="shared" si="1930"/>
        <v>0</v>
      </c>
      <c r="AY250" s="50" t="str">
        <f t="shared" si="1931"/>
        <v/>
      </c>
      <c r="AZ250" s="50" t="str">
        <f t="shared" si="1932"/>
        <v/>
      </c>
      <c r="BA250" s="50" t="str">
        <f t="shared" si="1933"/>
        <v/>
      </c>
      <c r="BB250" s="50" t="str">
        <f t="shared" si="1934"/>
        <v/>
      </c>
      <c r="BC250" s="50" t="str">
        <f t="shared" si="1935"/>
        <v/>
      </c>
      <c r="BD250" s="50" t="str">
        <f t="shared" si="1936"/>
        <v/>
      </c>
      <c r="BE250" s="50" t="str">
        <f t="shared" si="1937"/>
        <v/>
      </c>
      <c r="BF250" s="50" t="str">
        <f t="shared" si="1938"/>
        <v/>
      </c>
      <c r="BG250" s="50" t="str">
        <f t="shared" si="1939"/>
        <v/>
      </c>
      <c r="BH250" s="50" t="str">
        <f t="shared" si="1940"/>
        <v/>
      </c>
      <c r="BI250" s="50" t="str">
        <f t="shared" si="1941"/>
        <v/>
      </c>
      <c r="BJ250" s="50" t="str">
        <f t="shared" si="1942"/>
        <v/>
      </c>
      <c r="BK250" s="50" t="str">
        <f t="shared" si="1943"/>
        <v/>
      </c>
      <c r="BL250" s="50" t="str">
        <f t="shared" si="1944"/>
        <v/>
      </c>
      <c r="BM250" s="50" t="str">
        <f t="shared" si="1945"/>
        <v/>
      </c>
      <c r="BN250" s="50" t="str">
        <f t="shared" si="1946"/>
        <v/>
      </c>
      <c r="BO250" s="50" t="str">
        <f t="shared" si="1947"/>
        <v/>
      </c>
      <c r="BP250" s="51" t="str">
        <f t="shared" si="1948"/>
        <v/>
      </c>
      <c r="BQ250" s="50" t="str">
        <f t="shared" si="1949"/>
        <v/>
      </c>
      <c r="BR250" s="50" t="str">
        <f t="shared" si="1950"/>
        <v/>
      </c>
      <c r="BS250" s="50" t="str">
        <f t="shared" si="1951"/>
        <v/>
      </c>
      <c r="BT250" s="50" t="str">
        <f t="shared" si="1952"/>
        <v/>
      </c>
      <c r="BU250" s="50" t="str">
        <f t="shared" si="1953"/>
        <v/>
      </c>
      <c r="BV250" s="50" t="str">
        <f t="shared" si="1954"/>
        <v/>
      </c>
      <c r="BW250" s="50" t="str">
        <f t="shared" si="1955"/>
        <v/>
      </c>
      <c r="BX250" s="50" t="str">
        <f t="shared" si="1956"/>
        <v/>
      </c>
      <c r="BY250" s="50" t="str">
        <f t="shared" si="1957"/>
        <v/>
      </c>
      <c r="BZ250" s="50" t="str">
        <f t="shared" si="1958"/>
        <v/>
      </c>
      <c r="CA250" s="50" t="str">
        <f t="shared" si="1959"/>
        <v/>
      </c>
      <c r="CB250" s="50" t="str">
        <f t="shared" si="1960"/>
        <v/>
      </c>
      <c r="CC250" s="50" t="str">
        <f t="shared" si="1961"/>
        <v/>
      </c>
      <c r="CD250" s="50" t="str">
        <f t="shared" si="1962"/>
        <v/>
      </c>
      <c r="CE250" s="50" t="str">
        <f t="shared" si="1963"/>
        <v/>
      </c>
      <c r="CF250" s="50" t="str">
        <f t="shared" si="1964"/>
        <v/>
      </c>
      <c r="CG250" s="50" t="str">
        <f t="shared" si="1965"/>
        <v/>
      </c>
      <c r="CH250" s="50" t="str">
        <f t="shared" si="1966"/>
        <v/>
      </c>
      <c r="CI250" s="61" t="str">
        <f t="shared" si="1967"/>
        <v/>
      </c>
      <c r="CJ250" s="50" t="str">
        <f t="shared" si="1968"/>
        <v/>
      </c>
      <c r="CK250" s="50" t="str">
        <f t="shared" si="1969"/>
        <v/>
      </c>
      <c r="CL250" s="50" t="str">
        <f t="shared" si="1970"/>
        <v/>
      </c>
      <c r="CM250" s="50" t="str">
        <f t="shared" si="1971"/>
        <v/>
      </c>
      <c r="CN250" s="50" t="str">
        <f t="shared" si="1972"/>
        <v/>
      </c>
      <c r="CO250" s="50" t="str">
        <f t="shared" si="1973"/>
        <v/>
      </c>
      <c r="CP250" s="50" t="str">
        <f t="shared" si="1974"/>
        <v/>
      </c>
      <c r="CQ250" s="50" t="str">
        <f t="shared" si="1975"/>
        <v/>
      </c>
      <c r="CR250" s="50" t="str">
        <f t="shared" si="1976"/>
        <v/>
      </c>
      <c r="CS250" s="50" t="str">
        <f t="shared" si="1977"/>
        <v/>
      </c>
      <c r="CT250" s="50" t="str">
        <f t="shared" si="1978"/>
        <v/>
      </c>
      <c r="CU250" s="50" t="str">
        <f t="shared" si="1979"/>
        <v/>
      </c>
      <c r="CV250" s="50" t="str">
        <f t="shared" si="1980"/>
        <v/>
      </c>
      <c r="CW250" s="50" t="str">
        <f t="shared" si="1981"/>
        <v/>
      </c>
      <c r="CX250" s="50" t="str">
        <f t="shared" si="1982"/>
        <v/>
      </c>
      <c r="CY250" s="50" t="str">
        <f t="shared" si="1983"/>
        <v/>
      </c>
      <c r="CZ250" s="50" t="str">
        <f t="shared" si="1984"/>
        <v/>
      </c>
      <c r="DA250" s="68">
        <f t="shared" si="1985"/>
        <v>0</v>
      </c>
      <c r="DB250" s="69">
        <f t="shared" si="1986"/>
        <v>0</v>
      </c>
      <c r="DC250" s="70">
        <f t="shared" si="1987"/>
        <v>0</v>
      </c>
      <c r="DD250" s="27"/>
    </row>
    <row r="251" spans="1:108" ht="24.95" customHeight="1">
      <c r="A251" s="14"/>
      <c r="B251" s="53" t="s">
        <v>29</v>
      </c>
      <c r="C251" s="190"/>
      <c r="D251" s="191"/>
      <c r="E251" s="56"/>
      <c r="F251" s="56"/>
      <c r="G251" s="56"/>
      <c r="H251" s="56"/>
      <c r="I251" s="56"/>
      <c r="J251" s="56"/>
      <c r="K251" s="56"/>
      <c r="L251" s="56"/>
      <c r="M251" s="56"/>
      <c r="N251" s="57">
        <f t="shared" si="1904"/>
        <v>0</v>
      </c>
      <c r="O251" s="56"/>
      <c r="P251" s="56"/>
      <c r="Q251" s="56"/>
      <c r="R251" s="56"/>
      <c r="S251" s="56"/>
      <c r="T251" s="56"/>
      <c r="U251" s="56"/>
      <c r="V251" s="56"/>
      <c r="W251" s="56"/>
      <c r="X251" s="57">
        <f t="shared" si="1905"/>
        <v>0</v>
      </c>
      <c r="Y251" s="57">
        <f t="shared" si="1906"/>
        <v>0</v>
      </c>
      <c r="Z251" s="164"/>
      <c r="AA251" s="7" t="str">
        <f t="shared" si="1907"/>
        <v/>
      </c>
      <c r="AB251" s="7" t="str">
        <f t="shared" si="1908"/>
        <v/>
      </c>
      <c r="AC251" s="7" t="str">
        <f t="shared" si="1909"/>
        <v/>
      </c>
      <c r="AD251" s="7" t="str">
        <f t="shared" si="1910"/>
        <v/>
      </c>
      <c r="AE251" s="7" t="str">
        <f t="shared" si="1911"/>
        <v/>
      </c>
      <c r="AF251" s="7" t="str">
        <f t="shared" si="1912"/>
        <v/>
      </c>
      <c r="AG251" s="7" t="str">
        <f t="shared" si="1913"/>
        <v/>
      </c>
      <c r="AH251" s="7" t="str">
        <f t="shared" si="1914"/>
        <v/>
      </c>
      <c r="AI251" s="7" t="str">
        <f t="shared" si="1915"/>
        <v/>
      </c>
      <c r="AJ251" s="7" t="str">
        <f t="shared" si="1916"/>
        <v/>
      </c>
      <c r="AK251" s="7" t="str">
        <f t="shared" si="1917"/>
        <v/>
      </c>
      <c r="AL251" s="7" t="str">
        <f t="shared" si="1918"/>
        <v/>
      </c>
      <c r="AM251" s="7" t="str">
        <f t="shared" si="1919"/>
        <v/>
      </c>
      <c r="AN251" s="7" t="str">
        <f t="shared" si="1920"/>
        <v/>
      </c>
      <c r="AO251" s="7" t="str">
        <f t="shared" si="1921"/>
        <v/>
      </c>
      <c r="AP251" s="7" t="str">
        <f t="shared" si="1922"/>
        <v/>
      </c>
      <c r="AQ251" s="7" t="str">
        <f t="shared" si="1923"/>
        <v/>
      </c>
      <c r="AR251" s="7" t="str">
        <f t="shared" si="1924"/>
        <v/>
      </c>
      <c r="AS251" s="65">
        <f t="shared" si="1925"/>
        <v>0</v>
      </c>
      <c r="AT251" s="66">
        <f t="shared" si="1926"/>
        <v>0</v>
      </c>
      <c r="AU251" s="66">
        <f t="shared" si="1927"/>
        <v>0</v>
      </c>
      <c r="AV251" s="66">
        <f t="shared" si="1928"/>
        <v>0</v>
      </c>
      <c r="AW251" s="66">
        <f t="shared" si="1929"/>
        <v>0</v>
      </c>
      <c r="AX251" s="67">
        <f t="shared" si="1930"/>
        <v>0</v>
      </c>
      <c r="AY251" s="50" t="str">
        <f t="shared" si="1931"/>
        <v/>
      </c>
      <c r="AZ251" s="50" t="str">
        <f t="shared" si="1932"/>
        <v/>
      </c>
      <c r="BA251" s="50" t="str">
        <f t="shared" si="1933"/>
        <v/>
      </c>
      <c r="BB251" s="50" t="str">
        <f t="shared" si="1934"/>
        <v/>
      </c>
      <c r="BC251" s="50" t="str">
        <f t="shared" si="1935"/>
        <v/>
      </c>
      <c r="BD251" s="50" t="str">
        <f t="shared" si="1936"/>
        <v/>
      </c>
      <c r="BE251" s="50" t="str">
        <f t="shared" si="1937"/>
        <v/>
      </c>
      <c r="BF251" s="50" t="str">
        <f t="shared" si="1938"/>
        <v/>
      </c>
      <c r="BG251" s="50" t="str">
        <f t="shared" si="1939"/>
        <v/>
      </c>
      <c r="BH251" s="50" t="str">
        <f t="shared" si="1940"/>
        <v/>
      </c>
      <c r="BI251" s="50" t="str">
        <f t="shared" si="1941"/>
        <v/>
      </c>
      <c r="BJ251" s="50" t="str">
        <f t="shared" si="1942"/>
        <v/>
      </c>
      <c r="BK251" s="50" t="str">
        <f t="shared" si="1943"/>
        <v/>
      </c>
      <c r="BL251" s="50" t="str">
        <f t="shared" si="1944"/>
        <v/>
      </c>
      <c r="BM251" s="50" t="str">
        <f t="shared" si="1945"/>
        <v/>
      </c>
      <c r="BN251" s="50" t="str">
        <f t="shared" si="1946"/>
        <v/>
      </c>
      <c r="BO251" s="50" t="str">
        <f t="shared" si="1947"/>
        <v/>
      </c>
      <c r="BP251" s="51" t="str">
        <f t="shared" si="1948"/>
        <v/>
      </c>
      <c r="BQ251" s="50" t="str">
        <f t="shared" si="1949"/>
        <v/>
      </c>
      <c r="BR251" s="50" t="str">
        <f t="shared" si="1950"/>
        <v/>
      </c>
      <c r="BS251" s="50" t="str">
        <f t="shared" si="1951"/>
        <v/>
      </c>
      <c r="BT251" s="50" t="str">
        <f t="shared" si="1952"/>
        <v/>
      </c>
      <c r="BU251" s="50" t="str">
        <f t="shared" si="1953"/>
        <v/>
      </c>
      <c r="BV251" s="50" t="str">
        <f t="shared" si="1954"/>
        <v/>
      </c>
      <c r="BW251" s="50" t="str">
        <f t="shared" si="1955"/>
        <v/>
      </c>
      <c r="BX251" s="50" t="str">
        <f t="shared" si="1956"/>
        <v/>
      </c>
      <c r="BY251" s="50" t="str">
        <f t="shared" si="1957"/>
        <v/>
      </c>
      <c r="BZ251" s="50" t="str">
        <f t="shared" si="1958"/>
        <v/>
      </c>
      <c r="CA251" s="50" t="str">
        <f t="shared" si="1959"/>
        <v/>
      </c>
      <c r="CB251" s="50" t="str">
        <f t="shared" si="1960"/>
        <v/>
      </c>
      <c r="CC251" s="50" t="str">
        <f t="shared" si="1961"/>
        <v/>
      </c>
      <c r="CD251" s="50" t="str">
        <f t="shared" si="1962"/>
        <v/>
      </c>
      <c r="CE251" s="50" t="str">
        <f t="shared" si="1963"/>
        <v/>
      </c>
      <c r="CF251" s="50" t="str">
        <f t="shared" si="1964"/>
        <v/>
      </c>
      <c r="CG251" s="50" t="str">
        <f t="shared" si="1965"/>
        <v/>
      </c>
      <c r="CH251" s="50" t="str">
        <f t="shared" si="1966"/>
        <v/>
      </c>
      <c r="CI251" s="61" t="str">
        <f t="shared" si="1967"/>
        <v/>
      </c>
      <c r="CJ251" s="50" t="str">
        <f t="shared" si="1968"/>
        <v/>
      </c>
      <c r="CK251" s="50" t="str">
        <f t="shared" si="1969"/>
        <v/>
      </c>
      <c r="CL251" s="50" t="str">
        <f t="shared" si="1970"/>
        <v/>
      </c>
      <c r="CM251" s="50" t="str">
        <f t="shared" si="1971"/>
        <v/>
      </c>
      <c r="CN251" s="50" t="str">
        <f t="shared" si="1972"/>
        <v/>
      </c>
      <c r="CO251" s="50" t="str">
        <f t="shared" si="1973"/>
        <v/>
      </c>
      <c r="CP251" s="50" t="str">
        <f t="shared" si="1974"/>
        <v/>
      </c>
      <c r="CQ251" s="50" t="str">
        <f t="shared" si="1975"/>
        <v/>
      </c>
      <c r="CR251" s="50" t="str">
        <f t="shared" si="1976"/>
        <v/>
      </c>
      <c r="CS251" s="50" t="str">
        <f t="shared" si="1977"/>
        <v/>
      </c>
      <c r="CT251" s="50" t="str">
        <f t="shared" si="1978"/>
        <v/>
      </c>
      <c r="CU251" s="50" t="str">
        <f t="shared" si="1979"/>
        <v/>
      </c>
      <c r="CV251" s="50" t="str">
        <f t="shared" si="1980"/>
        <v/>
      </c>
      <c r="CW251" s="50" t="str">
        <f t="shared" si="1981"/>
        <v/>
      </c>
      <c r="CX251" s="50" t="str">
        <f t="shared" si="1982"/>
        <v/>
      </c>
      <c r="CY251" s="50" t="str">
        <f t="shared" si="1983"/>
        <v/>
      </c>
      <c r="CZ251" s="50" t="str">
        <f t="shared" si="1984"/>
        <v/>
      </c>
      <c r="DA251" s="68">
        <f t="shared" si="1985"/>
        <v>0</v>
      </c>
      <c r="DB251" s="69">
        <f t="shared" si="1986"/>
        <v>0</v>
      </c>
      <c r="DC251" s="70">
        <f t="shared" si="1987"/>
        <v>0</v>
      </c>
      <c r="DD251" s="27"/>
    </row>
    <row r="252" spans="1:108" s="82" customFormat="1" ht="24.95" customHeight="1" thickBot="1">
      <c r="A252" s="71"/>
      <c r="B252" s="72" t="s">
        <v>30</v>
      </c>
      <c r="C252" s="190"/>
      <c r="D252" s="191"/>
      <c r="E252" s="56"/>
      <c r="F252" s="56"/>
      <c r="G252" s="56"/>
      <c r="H252" s="56"/>
      <c r="I252" s="56"/>
      <c r="J252" s="56"/>
      <c r="K252" s="56"/>
      <c r="L252" s="56"/>
      <c r="M252" s="56"/>
      <c r="N252" s="57">
        <f t="shared" si="1904"/>
        <v>0</v>
      </c>
      <c r="O252" s="56"/>
      <c r="P252" s="56"/>
      <c r="Q252" s="56"/>
      <c r="R252" s="56"/>
      <c r="S252" s="56"/>
      <c r="T252" s="56"/>
      <c r="U252" s="56"/>
      <c r="V252" s="56"/>
      <c r="W252" s="56"/>
      <c r="X252" s="73">
        <f t="shared" si="1905"/>
        <v>0</v>
      </c>
      <c r="Y252" s="73">
        <f t="shared" si="1906"/>
        <v>0</v>
      </c>
      <c r="Z252" s="166"/>
      <c r="AA252" s="7" t="str">
        <f t="shared" si="1907"/>
        <v/>
      </c>
      <c r="AB252" s="7" t="str">
        <f t="shared" si="1908"/>
        <v/>
      </c>
      <c r="AC252" s="7" t="str">
        <f t="shared" si="1909"/>
        <v/>
      </c>
      <c r="AD252" s="7" t="str">
        <f t="shared" si="1910"/>
        <v/>
      </c>
      <c r="AE252" s="7" t="str">
        <f t="shared" si="1911"/>
        <v/>
      </c>
      <c r="AF252" s="7" t="str">
        <f t="shared" si="1912"/>
        <v/>
      </c>
      <c r="AG252" s="7" t="str">
        <f t="shared" si="1913"/>
        <v/>
      </c>
      <c r="AH252" s="7" t="str">
        <f t="shared" si="1914"/>
        <v/>
      </c>
      <c r="AI252" s="7" t="str">
        <f t="shared" si="1915"/>
        <v/>
      </c>
      <c r="AJ252" s="7" t="str">
        <f t="shared" si="1916"/>
        <v/>
      </c>
      <c r="AK252" s="7" t="str">
        <f t="shared" si="1917"/>
        <v/>
      </c>
      <c r="AL252" s="7" t="str">
        <f t="shared" si="1918"/>
        <v/>
      </c>
      <c r="AM252" s="7" t="str">
        <f t="shared" si="1919"/>
        <v/>
      </c>
      <c r="AN252" s="7" t="str">
        <f t="shared" si="1920"/>
        <v/>
      </c>
      <c r="AO252" s="7" t="str">
        <f t="shared" si="1921"/>
        <v/>
      </c>
      <c r="AP252" s="7" t="str">
        <f t="shared" si="1922"/>
        <v/>
      </c>
      <c r="AQ252" s="7" t="str">
        <f t="shared" si="1923"/>
        <v/>
      </c>
      <c r="AR252" s="7" t="str">
        <f t="shared" si="1924"/>
        <v/>
      </c>
      <c r="AS252" s="75">
        <f t="shared" si="1925"/>
        <v>0</v>
      </c>
      <c r="AT252" s="76">
        <f t="shared" si="1926"/>
        <v>0</v>
      </c>
      <c r="AU252" s="76">
        <f t="shared" si="1927"/>
        <v>0</v>
      </c>
      <c r="AV252" s="76">
        <f t="shared" si="1928"/>
        <v>0</v>
      </c>
      <c r="AW252" s="76">
        <f t="shared" si="1929"/>
        <v>0</v>
      </c>
      <c r="AX252" s="77">
        <f t="shared" si="1930"/>
        <v>0</v>
      </c>
      <c r="AY252" s="50" t="str">
        <f t="shared" si="1931"/>
        <v/>
      </c>
      <c r="AZ252" s="50" t="str">
        <f t="shared" si="1932"/>
        <v/>
      </c>
      <c r="BA252" s="50" t="str">
        <f t="shared" si="1933"/>
        <v/>
      </c>
      <c r="BB252" s="50" t="str">
        <f t="shared" si="1934"/>
        <v/>
      </c>
      <c r="BC252" s="50" t="str">
        <f t="shared" si="1935"/>
        <v/>
      </c>
      <c r="BD252" s="50" t="str">
        <f t="shared" si="1936"/>
        <v/>
      </c>
      <c r="BE252" s="50" t="str">
        <f t="shared" si="1937"/>
        <v/>
      </c>
      <c r="BF252" s="50" t="str">
        <f t="shared" si="1938"/>
        <v/>
      </c>
      <c r="BG252" s="50" t="str">
        <f t="shared" si="1939"/>
        <v/>
      </c>
      <c r="BH252" s="50" t="str">
        <f t="shared" si="1940"/>
        <v/>
      </c>
      <c r="BI252" s="50" t="str">
        <f t="shared" si="1941"/>
        <v/>
      </c>
      <c r="BJ252" s="50" t="str">
        <f t="shared" si="1942"/>
        <v/>
      </c>
      <c r="BK252" s="50" t="str">
        <f t="shared" si="1943"/>
        <v/>
      </c>
      <c r="BL252" s="50" t="str">
        <f t="shared" si="1944"/>
        <v/>
      </c>
      <c r="BM252" s="50" t="str">
        <f t="shared" si="1945"/>
        <v/>
      </c>
      <c r="BN252" s="50" t="str">
        <f t="shared" si="1946"/>
        <v/>
      </c>
      <c r="BO252" s="50" t="str">
        <f t="shared" si="1947"/>
        <v/>
      </c>
      <c r="BP252" s="51" t="str">
        <f t="shared" si="1948"/>
        <v/>
      </c>
      <c r="BQ252" s="50" t="str">
        <f t="shared" si="1949"/>
        <v/>
      </c>
      <c r="BR252" s="50" t="str">
        <f t="shared" si="1950"/>
        <v/>
      </c>
      <c r="BS252" s="50" t="str">
        <f t="shared" si="1951"/>
        <v/>
      </c>
      <c r="BT252" s="50" t="str">
        <f t="shared" si="1952"/>
        <v/>
      </c>
      <c r="BU252" s="50" t="str">
        <f t="shared" si="1953"/>
        <v/>
      </c>
      <c r="BV252" s="50" t="str">
        <f t="shared" si="1954"/>
        <v/>
      </c>
      <c r="BW252" s="50" t="str">
        <f t="shared" si="1955"/>
        <v/>
      </c>
      <c r="BX252" s="50" t="str">
        <f t="shared" si="1956"/>
        <v/>
      </c>
      <c r="BY252" s="50" t="str">
        <f t="shared" si="1957"/>
        <v/>
      </c>
      <c r="BZ252" s="50" t="str">
        <f t="shared" si="1958"/>
        <v/>
      </c>
      <c r="CA252" s="50" t="str">
        <f t="shared" si="1959"/>
        <v/>
      </c>
      <c r="CB252" s="50" t="str">
        <f t="shared" si="1960"/>
        <v/>
      </c>
      <c r="CC252" s="50" t="str">
        <f t="shared" si="1961"/>
        <v/>
      </c>
      <c r="CD252" s="50" t="str">
        <f t="shared" si="1962"/>
        <v/>
      </c>
      <c r="CE252" s="50" t="str">
        <f t="shared" si="1963"/>
        <v/>
      </c>
      <c r="CF252" s="50" t="str">
        <f t="shared" si="1964"/>
        <v/>
      </c>
      <c r="CG252" s="50" t="str">
        <f t="shared" si="1965"/>
        <v/>
      </c>
      <c r="CH252" s="50" t="str">
        <f t="shared" si="1966"/>
        <v/>
      </c>
      <c r="CI252" s="61" t="str">
        <f t="shared" si="1967"/>
        <v/>
      </c>
      <c r="CJ252" s="50" t="str">
        <f t="shared" si="1968"/>
        <v/>
      </c>
      <c r="CK252" s="50" t="str">
        <f t="shared" si="1969"/>
        <v/>
      </c>
      <c r="CL252" s="50" t="str">
        <f t="shared" si="1970"/>
        <v/>
      </c>
      <c r="CM252" s="50" t="str">
        <f t="shared" si="1971"/>
        <v/>
      </c>
      <c r="CN252" s="50" t="str">
        <f t="shared" si="1972"/>
        <v/>
      </c>
      <c r="CO252" s="50" t="str">
        <f t="shared" si="1973"/>
        <v/>
      </c>
      <c r="CP252" s="50" t="str">
        <f t="shared" si="1974"/>
        <v/>
      </c>
      <c r="CQ252" s="50" t="str">
        <f t="shared" si="1975"/>
        <v/>
      </c>
      <c r="CR252" s="50" t="str">
        <f t="shared" si="1976"/>
        <v/>
      </c>
      <c r="CS252" s="50" t="str">
        <f t="shared" si="1977"/>
        <v/>
      </c>
      <c r="CT252" s="50" t="str">
        <f t="shared" si="1978"/>
        <v/>
      </c>
      <c r="CU252" s="50" t="str">
        <f t="shared" si="1979"/>
        <v/>
      </c>
      <c r="CV252" s="50" t="str">
        <f t="shared" si="1980"/>
        <v/>
      </c>
      <c r="CW252" s="50" t="str">
        <f t="shared" si="1981"/>
        <v/>
      </c>
      <c r="CX252" s="50" t="str">
        <f t="shared" si="1982"/>
        <v/>
      </c>
      <c r="CY252" s="50" t="str">
        <f t="shared" si="1983"/>
        <v/>
      </c>
      <c r="CZ252" s="50" t="str">
        <f t="shared" si="1984"/>
        <v/>
      </c>
      <c r="DA252" s="78">
        <f t="shared" si="1985"/>
        <v>0</v>
      </c>
      <c r="DB252" s="79">
        <f t="shared" si="1986"/>
        <v>0</v>
      </c>
      <c r="DC252" s="80">
        <f t="shared" si="1987"/>
        <v>0</v>
      </c>
      <c r="DD252" s="81"/>
    </row>
    <row r="253" spans="1:108" ht="12.75" customHeight="1">
      <c r="A253" s="14"/>
      <c r="B253" s="83"/>
      <c r="C253" s="83"/>
      <c r="D253" s="83"/>
      <c r="E253" s="84"/>
      <c r="F253" s="84"/>
      <c r="G253" s="84"/>
      <c r="H253" s="84"/>
      <c r="I253" s="84"/>
      <c r="J253" s="84"/>
      <c r="K253" s="84"/>
      <c r="L253" s="84"/>
      <c r="M253" s="84"/>
      <c r="N253" s="84"/>
      <c r="O253" s="84"/>
      <c r="P253" s="85"/>
      <c r="Q253" s="85"/>
      <c r="R253" s="85"/>
      <c r="S253" s="85"/>
      <c r="T253" s="85"/>
      <c r="U253" s="85"/>
      <c r="V253" s="85"/>
      <c r="W253" s="85"/>
      <c r="X253" s="192">
        <f t="shared" ref="X253" si="1988">SUM(Y249:Y252)</f>
        <v>0</v>
      </c>
      <c r="Y253" s="193"/>
      <c r="Z253" s="164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198">
        <f t="shared" ref="AS253:AX253" si="1989">SUM(AS249:AS252)</f>
        <v>0</v>
      </c>
      <c r="AT253" s="200">
        <f t="shared" si="1989"/>
        <v>0</v>
      </c>
      <c r="AU253" s="200">
        <f t="shared" si="1989"/>
        <v>0</v>
      </c>
      <c r="AV253" s="200">
        <f t="shared" si="1989"/>
        <v>0</v>
      </c>
      <c r="AW253" s="200">
        <f t="shared" si="1989"/>
        <v>0</v>
      </c>
      <c r="AX253" s="204">
        <f t="shared" si="1989"/>
        <v>0</v>
      </c>
      <c r="AY253" s="50"/>
      <c r="AZ253" s="50"/>
      <c r="BA253" s="50"/>
      <c r="BB253" s="50"/>
      <c r="BC253" s="50"/>
      <c r="BD253" s="50"/>
      <c r="BE253" s="50"/>
      <c r="BF253" s="50"/>
      <c r="BG253" s="50"/>
      <c r="BH253" s="50"/>
      <c r="BI253" s="50"/>
      <c r="BJ253" s="50"/>
      <c r="BK253" s="50"/>
      <c r="BL253" s="50"/>
      <c r="BM253" s="50"/>
      <c r="BN253" s="50"/>
      <c r="BO253" s="50"/>
      <c r="BP253" s="51"/>
      <c r="BQ253" s="50"/>
      <c r="BR253" s="50"/>
      <c r="BS253" s="50"/>
      <c r="BT253" s="50"/>
      <c r="BU253" s="50"/>
      <c r="BV253" s="50"/>
      <c r="BW253" s="50"/>
      <c r="BX253" s="50"/>
      <c r="BY253" s="50"/>
      <c r="BZ253" s="50"/>
      <c r="CA253" s="50"/>
      <c r="CB253" s="50"/>
      <c r="CC253" s="50"/>
      <c r="CD253" s="50"/>
      <c r="CE253" s="50"/>
      <c r="CF253" s="50"/>
      <c r="CG253" s="50"/>
      <c r="CH253" s="50"/>
      <c r="CI253" s="61"/>
      <c r="CJ253" s="50"/>
      <c r="CK253" s="50"/>
      <c r="CL253" s="50"/>
      <c r="CM253" s="50"/>
      <c r="CN253" s="50"/>
      <c r="CO253" s="50"/>
      <c r="CP253" s="50"/>
      <c r="CQ253" s="50"/>
      <c r="CR253" s="50"/>
      <c r="CS253" s="50"/>
      <c r="CT253" s="50"/>
      <c r="CU253" s="50"/>
      <c r="CV253" s="50"/>
      <c r="CW253" s="50"/>
      <c r="CX253" s="50"/>
      <c r="CY253" s="50"/>
      <c r="CZ253" s="50"/>
      <c r="DA253" s="206">
        <f t="shared" ref="DA253:DC253" si="1990">SUM(DA249:DA252)</f>
        <v>0</v>
      </c>
      <c r="DB253" s="186">
        <f t="shared" si="1990"/>
        <v>0</v>
      </c>
      <c r="DC253" s="188">
        <f t="shared" si="1990"/>
        <v>0</v>
      </c>
      <c r="DD253" s="27"/>
    </row>
    <row r="254" spans="1:108" ht="12.75" customHeight="1" thickBot="1">
      <c r="A254" s="14"/>
      <c r="B254" s="83"/>
      <c r="C254" s="83"/>
      <c r="D254" s="83"/>
      <c r="E254" s="84"/>
      <c r="F254" s="84"/>
      <c r="G254" s="84"/>
      <c r="H254" s="84"/>
      <c r="I254" s="84"/>
      <c r="J254" s="84"/>
      <c r="K254" s="84"/>
      <c r="L254" s="84"/>
      <c r="M254" s="84"/>
      <c r="N254" s="84"/>
      <c r="O254" s="84"/>
      <c r="P254" s="85"/>
      <c r="Q254" s="85"/>
      <c r="R254" s="85"/>
      <c r="S254" s="85"/>
      <c r="T254" s="85"/>
      <c r="U254" s="85"/>
      <c r="V254" s="85"/>
      <c r="W254" s="85"/>
      <c r="X254" s="194"/>
      <c r="Y254" s="195"/>
      <c r="Z254" s="164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199"/>
      <c r="AT254" s="201"/>
      <c r="AU254" s="201"/>
      <c r="AV254" s="201"/>
      <c r="AW254" s="201"/>
      <c r="AX254" s="205"/>
      <c r="AY254" s="50"/>
      <c r="AZ254" s="50"/>
      <c r="BA254" s="50"/>
      <c r="BB254" s="50"/>
      <c r="BC254" s="50"/>
      <c r="BD254" s="50"/>
      <c r="BE254" s="50"/>
      <c r="BF254" s="50"/>
      <c r="BG254" s="50"/>
      <c r="BH254" s="50"/>
      <c r="BI254" s="50"/>
      <c r="BJ254" s="50"/>
      <c r="BK254" s="50"/>
      <c r="BL254" s="50"/>
      <c r="BM254" s="50"/>
      <c r="BN254" s="50"/>
      <c r="BO254" s="50"/>
      <c r="BP254" s="51"/>
      <c r="BQ254" s="50"/>
      <c r="BR254" s="50"/>
      <c r="BS254" s="50"/>
      <c r="BT254" s="50"/>
      <c r="BU254" s="50"/>
      <c r="BV254" s="50"/>
      <c r="BW254" s="50"/>
      <c r="BX254" s="50"/>
      <c r="BY254" s="50"/>
      <c r="BZ254" s="50"/>
      <c r="CA254" s="50"/>
      <c r="CB254" s="50"/>
      <c r="CC254" s="50"/>
      <c r="CD254" s="50"/>
      <c r="CE254" s="50"/>
      <c r="CF254" s="50"/>
      <c r="CG254" s="50"/>
      <c r="CH254" s="50"/>
      <c r="CI254" s="61"/>
      <c r="CJ254" s="50"/>
      <c r="CK254" s="50"/>
      <c r="CL254" s="50"/>
      <c r="CM254" s="50"/>
      <c r="CN254" s="50"/>
      <c r="CO254" s="50"/>
      <c r="CP254" s="50"/>
      <c r="CQ254" s="50"/>
      <c r="CR254" s="50"/>
      <c r="CS254" s="50"/>
      <c r="CT254" s="50"/>
      <c r="CU254" s="50"/>
      <c r="CV254" s="50"/>
      <c r="CW254" s="50"/>
      <c r="CX254" s="50"/>
      <c r="CY254" s="50"/>
      <c r="CZ254" s="50"/>
      <c r="DA254" s="207"/>
      <c r="DB254" s="187"/>
      <c r="DC254" s="189"/>
      <c r="DD254" s="27"/>
    </row>
    <row r="255" spans="1:108" ht="13.5" customHeight="1" thickBot="1">
      <c r="A255" s="14"/>
      <c r="B255" s="83"/>
      <c r="C255" s="83"/>
      <c r="D255" s="83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5"/>
      <c r="Q255" s="85"/>
      <c r="R255" s="85"/>
      <c r="S255" s="85"/>
      <c r="T255" s="85"/>
      <c r="U255" s="85"/>
      <c r="V255" s="85"/>
      <c r="W255" s="85"/>
      <c r="X255" s="196"/>
      <c r="Y255" s="197"/>
      <c r="Z255" s="164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22"/>
      <c r="AT255" s="23"/>
      <c r="AU255" s="23"/>
      <c r="AV255" s="23"/>
      <c r="AW255" s="23"/>
      <c r="AX255" s="23"/>
      <c r="AY255" s="24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5"/>
      <c r="BM255" s="25"/>
      <c r="BN255" s="25"/>
      <c r="BO255" s="25"/>
      <c r="BP255" s="26"/>
      <c r="BQ255" s="25"/>
      <c r="BR255" s="25"/>
      <c r="BS255" s="25"/>
      <c r="BT255" s="25"/>
      <c r="BU255" s="25"/>
      <c r="BV255" s="25"/>
      <c r="BW255" s="25"/>
      <c r="BX255" s="25"/>
      <c r="BY255" s="25"/>
      <c r="BZ255" s="25"/>
      <c r="CA255" s="25"/>
      <c r="CB255" s="25"/>
      <c r="CC255" s="25"/>
      <c r="CD255" s="25"/>
      <c r="CE255" s="25"/>
      <c r="CF255" s="25"/>
      <c r="CG255" s="25"/>
      <c r="CH255" s="25"/>
      <c r="CI255" s="24"/>
      <c r="CJ255" s="25"/>
      <c r="CK255" s="25"/>
      <c r="CL255" s="25"/>
      <c r="CM255" s="25"/>
      <c r="CN255" s="25"/>
      <c r="CO255" s="25"/>
      <c r="CP255" s="25"/>
      <c r="CQ255" s="25"/>
      <c r="CR255" s="25"/>
      <c r="CS255" s="25"/>
      <c r="CT255" s="25"/>
      <c r="CU255" s="25"/>
      <c r="CV255" s="25"/>
      <c r="CW255" s="25"/>
      <c r="CX255" s="25"/>
      <c r="CY255" s="25"/>
      <c r="CZ255" s="26"/>
      <c r="DA255" s="23"/>
      <c r="DB255" s="23"/>
      <c r="DC255" s="23"/>
      <c r="DD255" s="27"/>
    </row>
    <row r="256" spans="1:108">
      <c r="A256" s="28"/>
      <c r="B256" s="86"/>
      <c r="C256" s="86"/>
      <c r="D256" s="86"/>
      <c r="E256" s="87"/>
      <c r="F256" s="87"/>
      <c r="G256" s="87"/>
      <c r="H256" s="87"/>
      <c r="I256" s="87"/>
      <c r="J256" s="87"/>
      <c r="K256" s="87"/>
      <c r="L256" s="87"/>
      <c r="M256" s="87"/>
      <c r="N256" s="88"/>
      <c r="O256" s="88"/>
      <c r="P256" s="89"/>
      <c r="Q256" s="89"/>
      <c r="R256" s="89"/>
      <c r="S256" s="89"/>
      <c r="T256" s="89"/>
      <c r="U256" s="89"/>
      <c r="V256" s="89"/>
      <c r="W256" s="89"/>
      <c r="X256" s="89"/>
      <c r="Y256" s="89"/>
      <c r="Z256" s="16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22"/>
      <c r="AT256" s="23"/>
      <c r="AU256" s="23"/>
      <c r="AV256" s="23"/>
      <c r="AW256" s="23"/>
      <c r="AX256" s="23"/>
      <c r="AY256" s="24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6"/>
      <c r="BQ256" s="25"/>
      <c r="BR256" s="25"/>
      <c r="BS256" s="25"/>
      <c r="BT256" s="25"/>
      <c r="BU256" s="25"/>
      <c r="BV256" s="25"/>
      <c r="BW256" s="25"/>
      <c r="BX256" s="25"/>
      <c r="BY256" s="25"/>
      <c r="BZ256" s="25"/>
      <c r="CA256" s="25"/>
      <c r="CB256" s="25"/>
      <c r="CC256" s="25"/>
      <c r="CD256" s="25"/>
      <c r="CE256" s="25"/>
      <c r="CF256" s="25"/>
      <c r="CG256" s="25"/>
      <c r="CH256" s="25"/>
      <c r="CI256" s="24"/>
      <c r="CJ256" s="25"/>
      <c r="CK256" s="25"/>
      <c r="CL256" s="25"/>
      <c r="CM256" s="25"/>
      <c r="CN256" s="25"/>
      <c r="CO256" s="25"/>
      <c r="CP256" s="25"/>
      <c r="CQ256" s="25"/>
      <c r="CR256" s="25"/>
      <c r="CS256" s="25"/>
      <c r="CT256" s="25"/>
      <c r="CU256" s="25"/>
      <c r="CV256" s="25"/>
      <c r="CW256" s="25"/>
      <c r="CX256" s="25"/>
      <c r="CY256" s="25"/>
      <c r="CZ256" s="26"/>
      <c r="DA256" s="23"/>
      <c r="DB256" s="23"/>
      <c r="DC256" s="23"/>
      <c r="DD256" s="27"/>
    </row>
    <row r="257" spans="1:108">
      <c r="A257" s="14"/>
      <c r="B257" s="35"/>
      <c r="C257" s="36"/>
      <c r="D257" s="37" t="s">
        <v>7</v>
      </c>
      <c r="E257" s="42">
        <f t="shared" ref="E257:T257" si="1991">E$4</f>
        <v>4</v>
      </c>
      <c r="F257" s="42">
        <f t="shared" si="1991"/>
        <v>4</v>
      </c>
      <c r="G257" s="42">
        <f t="shared" si="1991"/>
        <v>3</v>
      </c>
      <c r="H257" s="42">
        <f t="shared" si="1991"/>
        <v>4</v>
      </c>
      <c r="I257" s="42">
        <f t="shared" si="1991"/>
        <v>5</v>
      </c>
      <c r="J257" s="42">
        <f t="shared" si="1991"/>
        <v>3</v>
      </c>
      <c r="K257" s="42">
        <f t="shared" si="1991"/>
        <v>4</v>
      </c>
      <c r="L257" s="42">
        <f t="shared" si="1991"/>
        <v>5</v>
      </c>
      <c r="M257" s="42">
        <f t="shared" si="1991"/>
        <v>4</v>
      </c>
      <c r="N257" s="42">
        <f t="shared" si="1991"/>
        <v>36</v>
      </c>
      <c r="O257" s="42">
        <f t="shared" si="1991"/>
        <v>4</v>
      </c>
      <c r="P257" s="42">
        <f t="shared" si="1991"/>
        <v>3</v>
      </c>
      <c r="Q257" s="42">
        <f t="shared" si="1991"/>
        <v>4</v>
      </c>
      <c r="R257" s="42">
        <f t="shared" si="1991"/>
        <v>3</v>
      </c>
      <c r="S257" s="42">
        <f t="shared" si="1991"/>
        <v>5</v>
      </c>
      <c r="T257" s="42">
        <f t="shared" si="1991"/>
        <v>4</v>
      </c>
      <c r="U257" s="42">
        <f t="shared" ref="U257:Y257" si="1992">U$4</f>
        <v>4</v>
      </c>
      <c r="V257" s="42">
        <f t="shared" si="1992"/>
        <v>4</v>
      </c>
      <c r="W257" s="42">
        <f t="shared" si="1992"/>
        <v>5</v>
      </c>
      <c r="X257" s="42">
        <f t="shared" si="1992"/>
        <v>36</v>
      </c>
      <c r="Y257" s="42">
        <f t="shared" si="1992"/>
        <v>72</v>
      </c>
      <c r="Z257" s="164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22"/>
      <c r="AT257" s="23"/>
      <c r="AU257" s="23"/>
      <c r="AV257" s="23"/>
      <c r="AW257" s="23"/>
      <c r="AX257" s="23"/>
      <c r="AY257" s="24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5"/>
      <c r="BM257" s="25"/>
      <c r="BN257" s="25"/>
      <c r="BO257" s="25"/>
      <c r="BP257" s="26"/>
      <c r="BQ257" s="25"/>
      <c r="BR257" s="25"/>
      <c r="BS257" s="25"/>
      <c r="BT257" s="25"/>
      <c r="BU257" s="25"/>
      <c r="BV257" s="25"/>
      <c r="BW257" s="25"/>
      <c r="BX257" s="25"/>
      <c r="BY257" s="25"/>
      <c r="BZ257" s="25"/>
      <c r="CA257" s="25"/>
      <c r="CB257" s="25"/>
      <c r="CC257" s="25"/>
      <c r="CD257" s="25"/>
      <c r="CE257" s="25"/>
      <c r="CF257" s="25"/>
      <c r="CG257" s="25"/>
      <c r="CH257" s="25"/>
      <c r="CI257" s="24"/>
      <c r="CJ257" s="25"/>
      <c r="CK257" s="25"/>
      <c r="CL257" s="25"/>
      <c r="CM257" s="25"/>
      <c r="CN257" s="25"/>
      <c r="CO257" s="25"/>
      <c r="CP257" s="25"/>
      <c r="CQ257" s="25"/>
      <c r="CR257" s="25"/>
      <c r="CS257" s="25"/>
      <c r="CT257" s="25"/>
      <c r="CU257" s="25"/>
      <c r="CV257" s="25"/>
      <c r="CW257" s="25"/>
      <c r="CX257" s="25"/>
      <c r="CY257" s="25"/>
      <c r="CZ257" s="26"/>
      <c r="DA257" s="23"/>
      <c r="DB257" s="23"/>
      <c r="DC257" s="23"/>
      <c r="DD257" s="27"/>
    </row>
    <row r="258" spans="1:108" ht="19.5" thickBot="1">
      <c r="A258" s="14"/>
      <c r="B258" s="39" t="s">
        <v>8</v>
      </c>
      <c r="C258" s="40"/>
      <c r="D258" s="41" t="s">
        <v>9</v>
      </c>
      <c r="E258" s="42">
        <f t="shared" ref="E258:T258" si="1993">E$5</f>
        <v>365</v>
      </c>
      <c r="F258" s="42">
        <f t="shared" si="1993"/>
        <v>358</v>
      </c>
      <c r="G258" s="42">
        <f t="shared" si="1993"/>
        <v>138</v>
      </c>
      <c r="H258" s="42">
        <f t="shared" si="1993"/>
        <v>440</v>
      </c>
      <c r="I258" s="42">
        <f t="shared" si="1993"/>
        <v>517</v>
      </c>
      <c r="J258" s="42">
        <f t="shared" si="1993"/>
        <v>149</v>
      </c>
      <c r="K258" s="42">
        <f t="shared" si="1993"/>
        <v>360</v>
      </c>
      <c r="L258" s="42">
        <f t="shared" si="1993"/>
        <v>542</v>
      </c>
      <c r="M258" s="42">
        <f t="shared" si="1993"/>
        <v>385</v>
      </c>
      <c r="N258" s="42">
        <f t="shared" si="1993"/>
        <v>3254</v>
      </c>
      <c r="O258" s="42">
        <f t="shared" si="1993"/>
        <v>385</v>
      </c>
      <c r="P258" s="42">
        <f t="shared" si="1993"/>
        <v>177</v>
      </c>
      <c r="Q258" s="42">
        <f t="shared" si="1993"/>
        <v>380</v>
      </c>
      <c r="R258" s="42">
        <f t="shared" si="1993"/>
        <v>152</v>
      </c>
      <c r="S258" s="42">
        <f t="shared" si="1993"/>
        <v>520</v>
      </c>
      <c r="T258" s="42">
        <f t="shared" si="1993"/>
        <v>459</v>
      </c>
      <c r="U258" s="42">
        <f t="shared" ref="U258:Y258" si="1994">U$5</f>
        <v>436</v>
      </c>
      <c r="V258" s="42">
        <f t="shared" si="1994"/>
        <v>362</v>
      </c>
      <c r="W258" s="42">
        <f t="shared" si="1994"/>
        <v>540</v>
      </c>
      <c r="X258" s="42">
        <f t="shared" si="1994"/>
        <v>3411</v>
      </c>
      <c r="Y258" s="42">
        <f t="shared" si="1994"/>
        <v>6665</v>
      </c>
      <c r="Z258" s="164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22"/>
      <c r="AT258" s="23"/>
      <c r="AU258" s="23"/>
      <c r="AV258" s="23"/>
      <c r="AW258" s="23"/>
      <c r="AX258" s="23"/>
      <c r="AY258" s="24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  <c r="BL258" s="25"/>
      <c r="BM258" s="25"/>
      <c r="BN258" s="25"/>
      <c r="BO258" s="25"/>
      <c r="BP258" s="26"/>
      <c r="BQ258" s="25"/>
      <c r="BR258" s="25"/>
      <c r="BS258" s="25"/>
      <c r="BT258" s="25"/>
      <c r="BU258" s="25"/>
      <c r="BV258" s="25"/>
      <c r="BW258" s="25"/>
      <c r="BX258" s="25"/>
      <c r="BY258" s="25"/>
      <c r="BZ258" s="25"/>
      <c r="CA258" s="25"/>
      <c r="CB258" s="25"/>
      <c r="CC258" s="25"/>
      <c r="CD258" s="25"/>
      <c r="CE258" s="25"/>
      <c r="CF258" s="25"/>
      <c r="CG258" s="25"/>
      <c r="CH258" s="25"/>
      <c r="CI258" s="24"/>
      <c r="CJ258" s="25"/>
      <c r="CK258" s="25"/>
      <c r="CL258" s="25"/>
      <c r="CM258" s="25"/>
      <c r="CN258" s="25"/>
      <c r="CO258" s="25"/>
      <c r="CP258" s="25"/>
      <c r="CQ258" s="25"/>
      <c r="CR258" s="25"/>
      <c r="CS258" s="25"/>
      <c r="CT258" s="25"/>
      <c r="CU258" s="25"/>
      <c r="CV258" s="25"/>
      <c r="CW258" s="25"/>
      <c r="CX258" s="25"/>
      <c r="CY258" s="25"/>
      <c r="CZ258" s="26"/>
      <c r="DA258" s="23"/>
      <c r="DB258" s="23"/>
      <c r="DC258" s="23"/>
      <c r="DD258" s="27"/>
    </row>
    <row r="259" spans="1:108" ht="24.95" customHeight="1" thickBot="1">
      <c r="A259" s="14"/>
      <c r="B259" s="43" t="s">
        <v>14</v>
      </c>
      <c r="C259" s="202" t="s">
        <v>15</v>
      </c>
      <c r="D259" s="203"/>
      <c r="E259" s="43">
        <v>1</v>
      </c>
      <c r="F259" s="43">
        <v>2</v>
      </c>
      <c r="G259" s="43">
        <v>3</v>
      </c>
      <c r="H259" s="43">
        <v>4</v>
      </c>
      <c r="I259" s="43">
        <v>5</v>
      </c>
      <c r="J259" s="43">
        <v>6</v>
      </c>
      <c r="K259" s="43">
        <v>7</v>
      </c>
      <c r="L259" s="43">
        <v>8</v>
      </c>
      <c r="M259" s="43">
        <v>9</v>
      </c>
      <c r="N259" s="44" t="s">
        <v>16</v>
      </c>
      <c r="O259" s="43">
        <v>10</v>
      </c>
      <c r="P259" s="43">
        <v>11</v>
      </c>
      <c r="Q259" s="43">
        <v>12</v>
      </c>
      <c r="R259" s="43">
        <v>13</v>
      </c>
      <c r="S259" s="43">
        <v>14</v>
      </c>
      <c r="T259" s="43">
        <v>15</v>
      </c>
      <c r="U259" s="43">
        <v>16</v>
      </c>
      <c r="V259" s="43">
        <v>17</v>
      </c>
      <c r="W259" s="43">
        <v>18</v>
      </c>
      <c r="X259" s="44" t="s">
        <v>17</v>
      </c>
      <c r="Y259" s="44" t="s">
        <v>18</v>
      </c>
      <c r="Z259" s="164"/>
      <c r="AA259" s="45" t="s">
        <v>4</v>
      </c>
      <c r="AB259" s="45" t="s">
        <v>4</v>
      </c>
      <c r="AC259" s="45" t="s">
        <v>4</v>
      </c>
      <c r="AD259" s="46" t="s">
        <v>4</v>
      </c>
      <c r="AE259" s="46" t="s">
        <v>4</v>
      </c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47" t="s">
        <v>19</v>
      </c>
      <c r="AT259" s="48" t="s">
        <v>20</v>
      </c>
      <c r="AU259" s="48" t="s">
        <v>7</v>
      </c>
      <c r="AV259" s="48" t="s">
        <v>21</v>
      </c>
      <c r="AW259" s="48" t="s">
        <v>22</v>
      </c>
      <c r="AX259" s="49" t="s">
        <v>23</v>
      </c>
      <c r="AY259" s="46" t="s">
        <v>4</v>
      </c>
      <c r="AZ259" s="46" t="s">
        <v>4</v>
      </c>
      <c r="BA259" s="46" t="s">
        <v>4</v>
      </c>
      <c r="BB259" s="46" t="s">
        <v>4</v>
      </c>
      <c r="BC259" s="46" t="s">
        <v>4</v>
      </c>
      <c r="BD259" s="50"/>
      <c r="BE259" s="50"/>
      <c r="BF259" s="50"/>
      <c r="BG259" s="50"/>
      <c r="BH259" s="50"/>
      <c r="BI259" s="50"/>
      <c r="BJ259" s="50"/>
      <c r="BK259" s="50"/>
      <c r="BL259" s="50"/>
      <c r="BM259" s="50"/>
      <c r="BN259" s="50"/>
      <c r="BO259" s="50"/>
      <c r="BP259" s="51"/>
      <c r="BQ259" s="46" t="s">
        <v>4</v>
      </c>
      <c r="BR259" s="46" t="s">
        <v>4</v>
      </c>
      <c r="BS259" s="46" t="s">
        <v>4</v>
      </c>
      <c r="BT259" s="46" t="s">
        <v>4</v>
      </c>
      <c r="BU259" s="46" t="s">
        <v>4</v>
      </c>
      <c r="BV259" s="50"/>
      <c r="BW259" s="50"/>
      <c r="BX259" s="50"/>
      <c r="BY259" s="50"/>
      <c r="BZ259" s="50"/>
      <c r="CA259" s="50"/>
      <c r="CB259" s="50"/>
      <c r="CC259" s="50"/>
      <c r="CD259" s="50"/>
      <c r="CE259" s="50"/>
      <c r="CF259" s="50"/>
      <c r="CG259" s="50"/>
      <c r="CH259" s="50"/>
      <c r="CI259" s="52" t="s">
        <v>4</v>
      </c>
      <c r="CJ259" s="46" t="s">
        <v>4</v>
      </c>
      <c r="CK259" s="46" t="s">
        <v>4</v>
      </c>
      <c r="CL259" s="46" t="s">
        <v>4</v>
      </c>
      <c r="CM259" s="46" t="s">
        <v>4</v>
      </c>
      <c r="CN259" s="50"/>
      <c r="CO259" s="50"/>
      <c r="CP259" s="50"/>
      <c r="CQ259" s="50"/>
      <c r="CR259" s="50"/>
      <c r="CS259" s="50"/>
      <c r="CT259" s="50"/>
      <c r="CU259" s="50"/>
      <c r="CV259" s="50"/>
      <c r="CW259" s="50"/>
      <c r="CX259" s="50"/>
      <c r="CY259" s="50"/>
      <c r="CZ259" s="50"/>
      <c r="DA259" s="47" t="s">
        <v>24</v>
      </c>
      <c r="DB259" s="48" t="s">
        <v>25</v>
      </c>
      <c r="DC259" s="49" t="s">
        <v>26</v>
      </c>
      <c r="DD259" s="27"/>
    </row>
    <row r="260" spans="1:108" ht="24.95" customHeight="1">
      <c r="A260" s="14"/>
      <c r="B260" s="53">
        <v>1</v>
      </c>
      <c r="C260" s="190"/>
      <c r="D260" s="191"/>
      <c r="E260" s="56"/>
      <c r="F260" s="56"/>
      <c r="G260" s="56"/>
      <c r="H260" s="56"/>
      <c r="I260" s="56"/>
      <c r="J260" s="56"/>
      <c r="K260" s="56"/>
      <c r="L260" s="56"/>
      <c r="M260" s="56"/>
      <c r="N260" s="57">
        <f t="shared" ref="N260:N263" si="1995">SUM(E260:M260)</f>
        <v>0</v>
      </c>
      <c r="O260" s="56"/>
      <c r="P260" s="56"/>
      <c r="Q260" s="56"/>
      <c r="R260" s="56"/>
      <c r="S260" s="56"/>
      <c r="T260" s="56"/>
      <c r="U260" s="56"/>
      <c r="V260" s="56"/>
      <c r="W260" s="56"/>
      <c r="X260" s="57">
        <f t="shared" ref="X260:X263" si="1996">SUM(O260:W260)</f>
        <v>0</v>
      </c>
      <c r="Y260" s="57">
        <f t="shared" ref="Y260:Y263" si="1997">N260+X260</f>
        <v>0</v>
      </c>
      <c r="Z260" s="164"/>
      <c r="AA260" s="7" t="str">
        <f t="shared" ref="AA260:AA263" si="1998">IF(E260="","",E260-E$4)</f>
        <v/>
      </c>
      <c r="AB260" s="7" t="str">
        <f t="shared" ref="AB260:AB263" si="1999">IF(F260="","",F260-F$4)</f>
        <v/>
      </c>
      <c r="AC260" s="7" t="str">
        <f t="shared" ref="AC260:AC263" si="2000">IF(G260="","",G260-G$4)</f>
        <v/>
      </c>
      <c r="AD260" s="7" t="str">
        <f t="shared" ref="AD260:AD263" si="2001">IF(H260="","",H260-H$4)</f>
        <v/>
      </c>
      <c r="AE260" s="7" t="str">
        <f t="shared" ref="AE260:AE263" si="2002">IF(I260="","",I260-I$4)</f>
        <v/>
      </c>
      <c r="AF260" s="7" t="str">
        <f t="shared" ref="AF260:AF263" si="2003">IF(J260="","",J260-J$4)</f>
        <v/>
      </c>
      <c r="AG260" s="7" t="str">
        <f t="shared" ref="AG260:AG263" si="2004">IF(K260="","",K260-K$4)</f>
        <v/>
      </c>
      <c r="AH260" s="7" t="str">
        <f t="shared" ref="AH260:AH263" si="2005">IF(L260="","",L260-L$4)</f>
        <v/>
      </c>
      <c r="AI260" s="7" t="str">
        <f t="shared" ref="AI260:AI263" si="2006">IF(M260="","",M260-M$4)</f>
        <v/>
      </c>
      <c r="AJ260" s="7" t="str">
        <f t="shared" ref="AJ260:AJ263" si="2007">IF(O260="","",O260-O$4)</f>
        <v/>
      </c>
      <c r="AK260" s="7" t="str">
        <f t="shared" ref="AK260:AK263" si="2008">IF(P260="","",P260-P$4)</f>
        <v/>
      </c>
      <c r="AL260" s="7" t="str">
        <f t="shared" ref="AL260:AL263" si="2009">IF(Q260="","",Q260-Q$4)</f>
        <v/>
      </c>
      <c r="AM260" s="7" t="str">
        <f t="shared" ref="AM260:AM263" si="2010">IF(R260="","",R260-R$4)</f>
        <v/>
      </c>
      <c r="AN260" s="7" t="str">
        <f t="shared" ref="AN260:AN263" si="2011">IF(S260="","",S260-S$4)</f>
        <v/>
      </c>
      <c r="AO260" s="7" t="str">
        <f t="shared" ref="AO260:AO263" si="2012">IF(T260="","",T260-T$4)</f>
        <v/>
      </c>
      <c r="AP260" s="7" t="str">
        <f t="shared" ref="AP260:AP263" si="2013">IF(U260="","",U260-U$4)</f>
        <v/>
      </c>
      <c r="AQ260" s="7" t="str">
        <f t="shared" ref="AQ260:AQ263" si="2014">IF(V260="","",V260-V$4)</f>
        <v/>
      </c>
      <c r="AR260" s="7" t="str">
        <f t="shared" ref="AR260:AR263" si="2015">IF(W260="","",W260-W$4)</f>
        <v/>
      </c>
      <c r="AS260" s="58">
        <f t="shared" ref="AS260:AS263" si="2016">COUNTIF($AA260:$AR260,"=-2")</f>
        <v>0</v>
      </c>
      <c r="AT260" s="59">
        <f t="shared" ref="AT260:AT263" si="2017">COUNTIF($AA260:$AR260,"=-1")</f>
        <v>0</v>
      </c>
      <c r="AU260" s="59">
        <f t="shared" ref="AU260:AU263" si="2018">COUNTIF($AA260:$AR260,"=0")</f>
        <v>0</v>
      </c>
      <c r="AV260" s="59">
        <f t="shared" ref="AV260:AV263" si="2019">COUNTIF($AA260:$AR260,"=1")</f>
        <v>0</v>
      </c>
      <c r="AW260" s="59">
        <f t="shared" ref="AW260:AW263" si="2020">COUNTIF($AA260:$AR260,"=2")</f>
        <v>0</v>
      </c>
      <c r="AX260" s="60">
        <f t="shared" ref="AX260:AX263" si="2021">COUNTIF($AA260:$AR260,"&gt;2")</f>
        <v>0</v>
      </c>
      <c r="AY260" s="50" t="str">
        <f t="shared" ref="AY260:AY263" si="2022">IF(AA$4=3,AA260,"")</f>
        <v/>
      </c>
      <c r="AZ260" s="50" t="str">
        <f t="shared" ref="AZ260:AZ263" si="2023">IF(AB$4=3,AB260,"")</f>
        <v/>
      </c>
      <c r="BA260" s="50" t="str">
        <f t="shared" ref="BA260:BA263" si="2024">IF(AC$4=3,AC260,"")</f>
        <v/>
      </c>
      <c r="BB260" s="50" t="str">
        <f t="shared" ref="BB260:BB263" si="2025">IF(AD$4=3,AD260,"")</f>
        <v/>
      </c>
      <c r="BC260" s="50" t="str">
        <f t="shared" ref="BC260:BC263" si="2026">IF(AE$4=3,AE260,"")</f>
        <v/>
      </c>
      <c r="BD260" s="50" t="str">
        <f t="shared" ref="BD260:BD263" si="2027">IF(AF$4=3,AF260,"")</f>
        <v/>
      </c>
      <c r="BE260" s="50" t="str">
        <f t="shared" ref="BE260:BE263" si="2028">IF(AG$4=3,AG260,"")</f>
        <v/>
      </c>
      <c r="BF260" s="50" t="str">
        <f t="shared" ref="BF260:BF263" si="2029">IF(AH$4=3,AH260,"")</f>
        <v/>
      </c>
      <c r="BG260" s="50" t="str">
        <f t="shared" ref="BG260:BG263" si="2030">IF(AI$4=3,AI260,"")</f>
        <v/>
      </c>
      <c r="BH260" s="50" t="str">
        <f t="shared" ref="BH260:BH263" si="2031">IF(AJ$4=3,AJ260,"")</f>
        <v/>
      </c>
      <c r="BI260" s="50" t="str">
        <f t="shared" ref="BI260:BI263" si="2032">IF(AK$4=3,AK260,"")</f>
        <v/>
      </c>
      <c r="BJ260" s="50" t="str">
        <f t="shared" ref="BJ260:BJ263" si="2033">IF(AL$4=3,AL260,"")</f>
        <v/>
      </c>
      <c r="BK260" s="50" t="str">
        <f t="shared" ref="BK260:BK263" si="2034">IF(AM$4=3,AM260,"")</f>
        <v/>
      </c>
      <c r="BL260" s="50" t="str">
        <f t="shared" ref="BL260:BL263" si="2035">IF(AN$4=3,AN260,"")</f>
        <v/>
      </c>
      <c r="BM260" s="50" t="str">
        <f t="shared" ref="BM260:BM263" si="2036">IF(AO$4=3,AO260,"")</f>
        <v/>
      </c>
      <c r="BN260" s="50" t="str">
        <f t="shared" ref="BN260:BN263" si="2037">IF(AP$4=3,AP260,"")</f>
        <v/>
      </c>
      <c r="BO260" s="50" t="str">
        <f t="shared" ref="BO260:BO263" si="2038">IF(AQ$4=3,AQ260,"")</f>
        <v/>
      </c>
      <c r="BP260" s="51" t="str">
        <f t="shared" ref="BP260:BP263" si="2039">IF(AR$4=3,AR260,"")</f>
        <v/>
      </c>
      <c r="BQ260" s="50" t="str">
        <f t="shared" ref="BQ260:BQ263" si="2040">IF(AA$4=4,AA260,"")</f>
        <v/>
      </c>
      <c r="BR260" s="50" t="str">
        <f t="shared" ref="BR260:BR263" si="2041">IF(AB$4=4,AB260,"")</f>
        <v/>
      </c>
      <c r="BS260" s="50" t="str">
        <f t="shared" ref="BS260:BS263" si="2042">IF(AC$4=4,AC260,"")</f>
        <v/>
      </c>
      <c r="BT260" s="50" t="str">
        <f t="shared" ref="BT260:BT263" si="2043">IF(AD$4=4,AD260,"")</f>
        <v/>
      </c>
      <c r="BU260" s="50" t="str">
        <f t="shared" ref="BU260:BU263" si="2044">IF(AE$4=4,AE260,"")</f>
        <v/>
      </c>
      <c r="BV260" s="50" t="str">
        <f t="shared" ref="BV260:BV263" si="2045">IF(AF$4=4,AF260,"")</f>
        <v/>
      </c>
      <c r="BW260" s="50" t="str">
        <f t="shared" ref="BW260:BW263" si="2046">IF(AG$4=4,AG260,"")</f>
        <v/>
      </c>
      <c r="BX260" s="50" t="str">
        <f t="shared" ref="BX260:BX263" si="2047">IF(AH$4=4,AH260,"")</f>
        <v/>
      </c>
      <c r="BY260" s="50" t="str">
        <f t="shared" ref="BY260:BY263" si="2048">IF(AI$4=4,AI260,"")</f>
        <v/>
      </c>
      <c r="BZ260" s="50" t="str">
        <f t="shared" ref="BZ260:BZ263" si="2049">IF(AJ$4=4,AJ260,"")</f>
        <v/>
      </c>
      <c r="CA260" s="50" t="str">
        <f t="shared" ref="CA260:CA263" si="2050">IF(AK$4=4,AK260,"")</f>
        <v/>
      </c>
      <c r="CB260" s="50" t="str">
        <f t="shared" ref="CB260:CB263" si="2051">IF(AL$4=4,AL260,"")</f>
        <v/>
      </c>
      <c r="CC260" s="50" t="str">
        <f t="shared" ref="CC260:CC263" si="2052">IF(AM$4=4,AM260,"")</f>
        <v/>
      </c>
      <c r="CD260" s="50" t="str">
        <f t="shared" ref="CD260:CD263" si="2053">IF(AN$4=4,AN260,"")</f>
        <v/>
      </c>
      <c r="CE260" s="50" t="str">
        <f t="shared" ref="CE260:CE263" si="2054">IF(AO$4=4,AO260,"")</f>
        <v/>
      </c>
      <c r="CF260" s="50" t="str">
        <f t="shared" ref="CF260:CF263" si="2055">IF(AP$4=4,AP260,"")</f>
        <v/>
      </c>
      <c r="CG260" s="50" t="str">
        <f t="shared" ref="CG260:CG263" si="2056">IF(AQ$4=4,AQ260,"")</f>
        <v/>
      </c>
      <c r="CH260" s="50" t="str">
        <f t="shared" ref="CH260:CH263" si="2057">IF(AR$4=4,AR260,"")</f>
        <v/>
      </c>
      <c r="CI260" s="61" t="str">
        <f t="shared" ref="CI260:CI263" si="2058">IF(AA$4=5,AA260,"")</f>
        <v/>
      </c>
      <c r="CJ260" s="50" t="str">
        <f t="shared" ref="CJ260:CJ263" si="2059">IF(AB$4=5,AB260,"")</f>
        <v/>
      </c>
      <c r="CK260" s="50" t="str">
        <f t="shared" ref="CK260:CK263" si="2060">IF(AC$4=5,AC260,"")</f>
        <v/>
      </c>
      <c r="CL260" s="50" t="str">
        <f t="shared" ref="CL260:CL263" si="2061">IF(AD$4=5,AD260,"")</f>
        <v/>
      </c>
      <c r="CM260" s="50" t="str">
        <f t="shared" ref="CM260:CM263" si="2062">IF(AE$4=5,AE260,"")</f>
        <v/>
      </c>
      <c r="CN260" s="50" t="str">
        <f t="shared" ref="CN260:CN263" si="2063">IF(AF$4=5,AF260,"")</f>
        <v/>
      </c>
      <c r="CO260" s="50" t="str">
        <f t="shared" ref="CO260:CO263" si="2064">IF(AG$4=5,AG260,"")</f>
        <v/>
      </c>
      <c r="CP260" s="50" t="str">
        <f t="shared" ref="CP260:CP263" si="2065">IF(AH$4=5,AH260,"")</f>
        <v/>
      </c>
      <c r="CQ260" s="50" t="str">
        <f t="shared" ref="CQ260:CQ263" si="2066">IF(AI$4=5,AI260,"")</f>
        <v/>
      </c>
      <c r="CR260" s="50" t="str">
        <f t="shared" ref="CR260:CR263" si="2067">IF(AJ$4=5,AJ260,"")</f>
        <v/>
      </c>
      <c r="CS260" s="50" t="str">
        <f t="shared" ref="CS260:CS263" si="2068">IF(AK$4=5,AK260,"")</f>
        <v/>
      </c>
      <c r="CT260" s="50" t="str">
        <f t="shared" ref="CT260:CT263" si="2069">IF(AL$4=5,AL260,"")</f>
        <v/>
      </c>
      <c r="CU260" s="50" t="str">
        <f t="shared" ref="CU260:CU263" si="2070">IF(AM$4=5,AM260,"")</f>
        <v/>
      </c>
      <c r="CV260" s="50" t="str">
        <f t="shared" ref="CV260:CV263" si="2071">IF(AN$4=5,AN260,"")</f>
        <v/>
      </c>
      <c r="CW260" s="50" t="str">
        <f t="shared" ref="CW260:CW263" si="2072">IF(AO$4=5,AO260,"")</f>
        <v/>
      </c>
      <c r="CX260" s="50" t="str">
        <f t="shared" ref="CX260:CX263" si="2073">IF(AP$4=5,AP260,"")</f>
        <v/>
      </c>
      <c r="CY260" s="50" t="str">
        <f t="shared" ref="CY260:CY263" si="2074">IF(AQ$4=5,AQ260,"")</f>
        <v/>
      </c>
      <c r="CZ260" s="50" t="str">
        <f t="shared" ref="CZ260:CZ263" si="2075">IF(AR$4=5,AR260,"")</f>
        <v/>
      </c>
      <c r="DA260" s="62">
        <f t="shared" ref="DA260:DA263" si="2076">SUM(AY260:BP260)</f>
        <v>0</v>
      </c>
      <c r="DB260" s="63">
        <f t="shared" ref="DB260:DB263" si="2077">SUM(BQ260:CH260)</f>
        <v>0</v>
      </c>
      <c r="DC260" s="64">
        <f t="shared" ref="DC260:DC263" si="2078">SUM(CI260:CZ260)</f>
        <v>0</v>
      </c>
      <c r="DD260" s="27"/>
    </row>
    <row r="261" spans="1:108" ht="24.95" customHeight="1">
      <c r="A261" s="14"/>
      <c r="B261" s="53">
        <v>2</v>
      </c>
      <c r="C261" s="190"/>
      <c r="D261" s="191"/>
      <c r="E261" s="56"/>
      <c r="F261" s="56"/>
      <c r="G261" s="56"/>
      <c r="H261" s="56"/>
      <c r="I261" s="56"/>
      <c r="J261" s="56"/>
      <c r="K261" s="56"/>
      <c r="L261" s="56"/>
      <c r="M261" s="56"/>
      <c r="N261" s="57">
        <f t="shared" si="1995"/>
        <v>0</v>
      </c>
      <c r="O261" s="56"/>
      <c r="P261" s="56"/>
      <c r="Q261" s="56"/>
      <c r="R261" s="56"/>
      <c r="S261" s="56"/>
      <c r="T261" s="56"/>
      <c r="U261" s="56"/>
      <c r="V261" s="56"/>
      <c r="W261" s="56"/>
      <c r="X261" s="57">
        <f t="shared" si="1996"/>
        <v>0</v>
      </c>
      <c r="Y261" s="57">
        <f t="shared" si="1997"/>
        <v>0</v>
      </c>
      <c r="Z261" s="164"/>
      <c r="AA261" s="7" t="str">
        <f t="shared" si="1998"/>
        <v/>
      </c>
      <c r="AB261" s="7" t="str">
        <f t="shared" si="1999"/>
        <v/>
      </c>
      <c r="AC261" s="7" t="str">
        <f t="shared" si="2000"/>
        <v/>
      </c>
      <c r="AD261" s="7" t="str">
        <f t="shared" si="2001"/>
        <v/>
      </c>
      <c r="AE261" s="7" t="str">
        <f t="shared" si="2002"/>
        <v/>
      </c>
      <c r="AF261" s="7" t="str">
        <f t="shared" si="2003"/>
        <v/>
      </c>
      <c r="AG261" s="7" t="str">
        <f t="shared" si="2004"/>
        <v/>
      </c>
      <c r="AH261" s="7" t="str">
        <f t="shared" si="2005"/>
        <v/>
      </c>
      <c r="AI261" s="7" t="str">
        <f t="shared" si="2006"/>
        <v/>
      </c>
      <c r="AJ261" s="7" t="str">
        <f t="shared" si="2007"/>
        <v/>
      </c>
      <c r="AK261" s="7" t="str">
        <f t="shared" si="2008"/>
        <v/>
      </c>
      <c r="AL261" s="7" t="str">
        <f t="shared" si="2009"/>
        <v/>
      </c>
      <c r="AM261" s="7" t="str">
        <f t="shared" si="2010"/>
        <v/>
      </c>
      <c r="AN261" s="7" t="str">
        <f t="shared" si="2011"/>
        <v/>
      </c>
      <c r="AO261" s="7" t="str">
        <f t="shared" si="2012"/>
        <v/>
      </c>
      <c r="AP261" s="7" t="str">
        <f t="shared" si="2013"/>
        <v/>
      </c>
      <c r="AQ261" s="7" t="str">
        <f t="shared" si="2014"/>
        <v/>
      </c>
      <c r="AR261" s="7" t="str">
        <f t="shared" si="2015"/>
        <v/>
      </c>
      <c r="AS261" s="65">
        <f t="shared" si="2016"/>
        <v>0</v>
      </c>
      <c r="AT261" s="66">
        <f t="shared" si="2017"/>
        <v>0</v>
      </c>
      <c r="AU261" s="66">
        <f t="shared" si="2018"/>
        <v>0</v>
      </c>
      <c r="AV261" s="66">
        <f t="shared" si="2019"/>
        <v>0</v>
      </c>
      <c r="AW261" s="66">
        <f t="shared" si="2020"/>
        <v>0</v>
      </c>
      <c r="AX261" s="67">
        <f t="shared" si="2021"/>
        <v>0</v>
      </c>
      <c r="AY261" s="50" t="str">
        <f t="shared" si="2022"/>
        <v/>
      </c>
      <c r="AZ261" s="50" t="str">
        <f t="shared" si="2023"/>
        <v/>
      </c>
      <c r="BA261" s="50" t="str">
        <f t="shared" si="2024"/>
        <v/>
      </c>
      <c r="BB261" s="50" t="str">
        <f t="shared" si="2025"/>
        <v/>
      </c>
      <c r="BC261" s="50" t="str">
        <f t="shared" si="2026"/>
        <v/>
      </c>
      <c r="BD261" s="50" t="str">
        <f t="shared" si="2027"/>
        <v/>
      </c>
      <c r="BE261" s="50" t="str">
        <f t="shared" si="2028"/>
        <v/>
      </c>
      <c r="BF261" s="50" t="str">
        <f t="shared" si="2029"/>
        <v/>
      </c>
      <c r="BG261" s="50" t="str">
        <f t="shared" si="2030"/>
        <v/>
      </c>
      <c r="BH261" s="50" t="str">
        <f t="shared" si="2031"/>
        <v/>
      </c>
      <c r="BI261" s="50" t="str">
        <f t="shared" si="2032"/>
        <v/>
      </c>
      <c r="BJ261" s="50" t="str">
        <f t="shared" si="2033"/>
        <v/>
      </c>
      <c r="BK261" s="50" t="str">
        <f t="shared" si="2034"/>
        <v/>
      </c>
      <c r="BL261" s="50" t="str">
        <f t="shared" si="2035"/>
        <v/>
      </c>
      <c r="BM261" s="50" t="str">
        <f t="shared" si="2036"/>
        <v/>
      </c>
      <c r="BN261" s="50" t="str">
        <f t="shared" si="2037"/>
        <v/>
      </c>
      <c r="BO261" s="50" t="str">
        <f t="shared" si="2038"/>
        <v/>
      </c>
      <c r="BP261" s="51" t="str">
        <f t="shared" si="2039"/>
        <v/>
      </c>
      <c r="BQ261" s="50" t="str">
        <f t="shared" si="2040"/>
        <v/>
      </c>
      <c r="BR261" s="50" t="str">
        <f t="shared" si="2041"/>
        <v/>
      </c>
      <c r="BS261" s="50" t="str">
        <f t="shared" si="2042"/>
        <v/>
      </c>
      <c r="BT261" s="50" t="str">
        <f t="shared" si="2043"/>
        <v/>
      </c>
      <c r="BU261" s="50" t="str">
        <f t="shared" si="2044"/>
        <v/>
      </c>
      <c r="BV261" s="50" t="str">
        <f t="shared" si="2045"/>
        <v/>
      </c>
      <c r="BW261" s="50" t="str">
        <f t="shared" si="2046"/>
        <v/>
      </c>
      <c r="BX261" s="50" t="str">
        <f t="shared" si="2047"/>
        <v/>
      </c>
      <c r="BY261" s="50" t="str">
        <f t="shared" si="2048"/>
        <v/>
      </c>
      <c r="BZ261" s="50" t="str">
        <f t="shared" si="2049"/>
        <v/>
      </c>
      <c r="CA261" s="50" t="str">
        <f t="shared" si="2050"/>
        <v/>
      </c>
      <c r="CB261" s="50" t="str">
        <f t="shared" si="2051"/>
        <v/>
      </c>
      <c r="CC261" s="50" t="str">
        <f t="shared" si="2052"/>
        <v/>
      </c>
      <c r="CD261" s="50" t="str">
        <f t="shared" si="2053"/>
        <v/>
      </c>
      <c r="CE261" s="50" t="str">
        <f t="shared" si="2054"/>
        <v/>
      </c>
      <c r="CF261" s="50" t="str">
        <f t="shared" si="2055"/>
        <v/>
      </c>
      <c r="CG261" s="50" t="str">
        <f t="shared" si="2056"/>
        <v/>
      </c>
      <c r="CH261" s="50" t="str">
        <f t="shared" si="2057"/>
        <v/>
      </c>
      <c r="CI261" s="61" t="str">
        <f t="shared" si="2058"/>
        <v/>
      </c>
      <c r="CJ261" s="50" t="str">
        <f t="shared" si="2059"/>
        <v/>
      </c>
      <c r="CK261" s="50" t="str">
        <f t="shared" si="2060"/>
        <v/>
      </c>
      <c r="CL261" s="50" t="str">
        <f t="shared" si="2061"/>
        <v/>
      </c>
      <c r="CM261" s="50" t="str">
        <f t="shared" si="2062"/>
        <v/>
      </c>
      <c r="CN261" s="50" t="str">
        <f t="shared" si="2063"/>
        <v/>
      </c>
      <c r="CO261" s="50" t="str">
        <f t="shared" si="2064"/>
        <v/>
      </c>
      <c r="CP261" s="50" t="str">
        <f t="shared" si="2065"/>
        <v/>
      </c>
      <c r="CQ261" s="50" t="str">
        <f t="shared" si="2066"/>
        <v/>
      </c>
      <c r="CR261" s="50" t="str">
        <f t="shared" si="2067"/>
        <v/>
      </c>
      <c r="CS261" s="50" t="str">
        <f t="shared" si="2068"/>
        <v/>
      </c>
      <c r="CT261" s="50" t="str">
        <f t="shared" si="2069"/>
        <v/>
      </c>
      <c r="CU261" s="50" t="str">
        <f t="shared" si="2070"/>
        <v/>
      </c>
      <c r="CV261" s="50" t="str">
        <f t="shared" si="2071"/>
        <v/>
      </c>
      <c r="CW261" s="50" t="str">
        <f t="shared" si="2072"/>
        <v/>
      </c>
      <c r="CX261" s="50" t="str">
        <f t="shared" si="2073"/>
        <v/>
      </c>
      <c r="CY261" s="50" t="str">
        <f t="shared" si="2074"/>
        <v/>
      </c>
      <c r="CZ261" s="50" t="str">
        <f t="shared" si="2075"/>
        <v/>
      </c>
      <c r="DA261" s="68">
        <f t="shared" si="2076"/>
        <v>0</v>
      </c>
      <c r="DB261" s="69">
        <f t="shared" si="2077"/>
        <v>0</v>
      </c>
      <c r="DC261" s="70">
        <f t="shared" si="2078"/>
        <v>0</v>
      </c>
      <c r="DD261" s="27"/>
    </row>
    <row r="262" spans="1:108" ht="24.95" customHeight="1">
      <c r="A262" s="14"/>
      <c r="B262" s="53" t="s">
        <v>29</v>
      </c>
      <c r="C262" s="190"/>
      <c r="D262" s="191"/>
      <c r="E262" s="56"/>
      <c r="F262" s="56"/>
      <c r="G262" s="56"/>
      <c r="H262" s="56"/>
      <c r="I262" s="56"/>
      <c r="J262" s="56"/>
      <c r="K262" s="56"/>
      <c r="L262" s="56"/>
      <c r="M262" s="56"/>
      <c r="N262" s="57">
        <f t="shared" si="1995"/>
        <v>0</v>
      </c>
      <c r="O262" s="56"/>
      <c r="P262" s="56"/>
      <c r="Q262" s="56"/>
      <c r="R262" s="56"/>
      <c r="S262" s="56"/>
      <c r="T262" s="56"/>
      <c r="U262" s="56"/>
      <c r="V262" s="56"/>
      <c r="W262" s="56"/>
      <c r="X262" s="57">
        <f t="shared" si="1996"/>
        <v>0</v>
      </c>
      <c r="Y262" s="57">
        <f t="shared" si="1997"/>
        <v>0</v>
      </c>
      <c r="Z262" s="164"/>
      <c r="AA262" s="7" t="str">
        <f t="shared" si="1998"/>
        <v/>
      </c>
      <c r="AB262" s="7" t="str">
        <f t="shared" si="1999"/>
        <v/>
      </c>
      <c r="AC262" s="7" t="str">
        <f t="shared" si="2000"/>
        <v/>
      </c>
      <c r="AD262" s="7" t="str">
        <f t="shared" si="2001"/>
        <v/>
      </c>
      <c r="AE262" s="7" t="str">
        <f t="shared" si="2002"/>
        <v/>
      </c>
      <c r="AF262" s="7" t="str">
        <f t="shared" si="2003"/>
        <v/>
      </c>
      <c r="AG262" s="7" t="str">
        <f t="shared" si="2004"/>
        <v/>
      </c>
      <c r="AH262" s="7" t="str">
        <f t="shared" si="2005"/>
        <v/>
      </c>
      <c r="AI262" s="7" t="str">
        <f t="shared" si="2006"/>
        <v/>
      </c>
      <c r="AJ262" s="7" t="str">
        <f t="shared" si="2007"/>
        <v/>
      </c>
      <c r="AK262" s="7" t="str">
        <f t="shared" si="2008"/>
        <v/>
      </c>
      <c r="AL262" s="7" t="str">
        <f t="shared" si="2009"/>
        <v/>
      </c>
      <c r="AM262" s="7" t="str">
        <f t="shared" si="2010"/>
        <v/>
      </c>
      <c r="AN262" s="7" t="str">
        <f t="shared" si="2011"/>
        <v/>
      </c>
      <c r="AO262" s="7" t="str">
        <f t="shared" si="2012"/>
        <v/>
      </c>
      <c r="AP262" s="7" t="str">
        <f t="shared" si="2013"/>
        <v/>
      </c>
      <c r="AQ262" s="7" t="str">
        <f t="shared" si="2014"/>
        <v/>
      </c>
      <c r="AR262" s="7" t="str">
        <f t="shared" si="2015"/>
        <v/>
      </c>
      <c r="AS262" s="65">
        <f t="shared" si="2016"/>
        <v>0</v>
      </c>
      <c r="AT262" s="66">
        <f t="shared" si="2017"/>
        <v>0</v>
      </c>
      <c r="AU262" s="66">
        <f t="shared" si="2018"/>
        <v>0</v>
      </c>
      <c r="AV262" s="66">
        <f t="shared" si="2019"/>
        <v>0</v>
      </c>
      <c r="AW262" s="66">
        <f t="shared" si="2020"/>
        <v>0</v>
      </c>
      <c r="AX262" s="67">
        <f t="shared" si="2021"/>
        <v>0</v>
      </c>
      <c r="AY262" s="50" t="str">
        <f t="shared" si="2022"/>
        <v/>
      </c>
      <c r="AZ262" s="50" t="str">
        <f t="shared" si="2023"/>
        <v/>
      </c>
      <c r="BA262" s="50" t="str">
        <f t="shared" si="2024"/>
        <v/>
      </c>
      <c r="BB262" s="50" t="str">
        <f t="shared" si="2025"/>
        <v/>
      </c>
      <c r="BC262" s="50" t="str">
        <f t="shared" si="2026"/>
        <v/>
      </c>
      <c r="BD262" s="50" t="str">
        <f t="shared" si="2027"/>
        <v/>
      </c>
      <c r="BE262" s="50" t="str">
        <f t="shared" si="2028"/>
        <v/>
      </c>
      <c r="BF262" s="50" t="str">
        <f t="shared" si="2029"/>
        <v/>
      </c>
      <c r="BG262" s="50" t="str">
        <f t="shared" si="2030"/>
        <v/>
      </c>
      <c r="BH262" s="50" t="str">
        <f t="shared" si="2031"/>
        <v/>
      </c>
      <c r="BI262" s="50" t="str">
        <f t="shared" si="2032"/>
        <v/>
      </c>
      <c r="BJ262" s="50" t="str">
        <f t="shared" si="2033"/>
        <v/>
      </c>
      <c r="BK262" s="50" t="str">
        <f t="shared" si="2034"/>
        <v/>
      </c>
      <c r="BL262" s="50" t="str">
        <f t="shared" si="2035"/>
        <v/>
      </c>
      <c r="BM262" s="50" t="str">
        <f t="shared" si="2036"/>
        <v/>
      </c>
      <c r="BN262" s="50" t="str">
        <f t="shared" si="2037"/>
        <v/>
      </c>
      <c r="BO262" s="50" t="str">
        <f t="shared" si="2038"/>
        <v/>
      </c>
      <c r="BP262" s="51" t="str">
        <f t="shared" si="2039"/>
        <v/>
      </c>
      <c r="BQ262" s="50" t="str">
        <f t="shared" si="2040"/>
        <v/>
      </c>
      <c r="BR262" s="50" t="str">
        <f t="shared" si="2041"/>
        <v/>
      </c>
      <c r="BS262" s="50" t="str">
        <f t="shared" si="2042"/>
        <v/>
      </c>
      <c r="BT262" s="50" t="str">
        <f t="shared" si="2043"/>
        <v/>
      </c>
      <c r="BU262" s="50" t="str">
        <f t="shared" si="2044"/>
        <v/>
      </c>
      <c r="BV262" s="50" t="str">
        <f t="shared" si="2045"/>
        <v/>
      </c>
      <c r="BW262" s="50" t="str">
        <f t="shared" si="2046"/>
        <v/>
      </c>
      <c r="BX262" s="50" t="str">
        <f t="shared" si="2047"/>
        <v/>
      </c>
      <c r="BY262" s="50" t="str">
        <f t="shared" si="2048"/>
        <v/>
      </c>
      <c r="BZ262" s="50" t="str">
        <f t="shared" si="2049"/>
        <v/>
      </c>
      <c r="CA262" s="50" t="str">
        <f t="shared" si="2050"/>
        <v/>
      </c>
      <c r="CB262" s="50" t="str">
        <f t="shared" si="2051"/>
        <v/>
      </c>
      <c r="CC262" s="50" t="str">
        <f t="shared" si="2052"/>
        <v/>
      </c>
      <c r="CD262" s="50" t="str">
        <f t="shared" si="2053"/>
        <v/>
      </c>
      <c r="CE262" s="50" t="str">
        <f t="shared" si="2054"/>
        <v/>
      </c>
      <c r="CF262" s="50" t="str">
        <f t="shared" si="2055"/>
        <v/>
      </c>
      <c r="CG262" s="50" t="str">
        <f t="shared" si="2056"/>
        <v/>
      </c>
      <c r="CH262" s="50" t="str">
        <f t="shared" si="2057"/>
        <v/>
      </c>
      <c r="CI262" s="61" t="str">
        <f t="shared" si="2058"/>
        <v/>
      </c>
      <c r="CJ262" s="50" t="str">
        <f t="shared" si="2059"/>
        <v/>
      </c>
      <c r="CK262" s="50" t="str">
        <f t="shared" si="2060"/>
        <v/>
      </c>
      <c r="CL262" s="50" t="str">
        <f t="shared" si="2061"/>
        <v/>
      </c>
      <c r="CM262" s="50" t="str">
        <f t="shared" si="2062"/>
        <v/>
      </c>
      <c r="CN262" s="50" t="str">
        <f t="shared" si="2063"/>
        <v/>
      </c>
      <c r="CO262" s="50" t="str">
        <f t="shared" si="2064"/>
        <v/>
      </c>
      <c r="CP262" s="50" t="str">
        <f t="shared" si="2065"/>
        <v/>
      </c>
      <c r="CQ262" s="50" t="str">
        <f t="shared" si="2066"/>
        <v/>
      </c>
      <c r="CR262" s="50" t="str">
        <f t="shared" si="2067"/>
        <v/>
      </c>
      <c r="CS262" s="50" t="str">
        <f t="shared" si="2068"/>
        <v/>
      </c>
      <c r="CT262" s="50" t="str">
        <f t="shared" si="2069"/>
        <v/>
      </c>
      <c r="CU262" s="50" t="str">
        <f t="shared" si="2070"/>
        <v/>
      </c>
      <c r="CV262" s="50" t="str">
        <f t="shared" si="2071"/>
        <v/>
      </c>
      <c r="CW262" s="50" t="str">
        <f t="shared" si="2072"/>
        <v/>
      </c>
      <c r="CX262" s="50" t="str">
        <f t="shared" si="2073"/>
        <v/>
      </c>
      <c r="CY262" s="50" t="str">
        <f t="shared" si="2074"/>
        <v/>
      </c>
      <c r="CZ262" s="50" t="str">
        <f t="shared" si="2075"/>
        <v/>
      </c>
      <c r="DA262" s="68">
        <f t="shared" si="2076"/>
        <v>0</v>
      </c>
      <c r="DB262" s="69">
        <f t="shared" si="2077"/>
        <v>0</v>
      </c>
      <c r="DC262" s="70">
        <f t="shared" si="2078"/>
        <v>0</v>
      </c>
      <c r="DD262" s="27"/>
    </row>
    <row r="263" spans="1:108" s="82" customFormat="1" ht="24.95" customHeight="1" thickBot="1">
      <c r="A263" s="71"/>
      <c r="B263" s="72" t="s">
        <v>30</v>
      </c>
      <c r="C263" s="190"/>
      <c r="D263" s="191"/>
      <c r="E263" s="56"/>
      <c r="F263" s="56"/>
      <c r="G263" s="56"/>
      <c r="H263" s="56"/>
      <c r="I263" s="56"/>
      <c r="J263" s="56"/>
      <c r="K263" s="56"/>
      <c r="L263" s="56"/>
      <c r="M263" s="56"/>
      <c r="N263" s="57">
        <f t="shared" si="1995"/>
        <v>0</v>
      </c>
      <c r="O263" s="56"/>
      <c r="P263" s="56"/>
      <c r="Q263" s="56"/>
      <c r="R263" s="56"/>
      <c r="S263" s="56"/>
      <c r="T263" s="56"/>
      <c r="U263" s="56"/>
      <c r="V263" s="56"/>
      <c r="W263" s="56"/>
      <c r="X263" s="73">
        <f t="shared" si="1996"/>
        <v>0</v>
      </c>
      <c r="Y263" s="73">
        <f t="shared" si="1997"/>
        <v>0</v>
      </c>
      <c r="Z263" s="166"/>
      <c r="AA263" s="7" t="str">
        <f t="shared" si="1998"/>
        <v/>
      </c>
      <c r="AB263" s="7" t="str">
        <f t="shared" si="1999"/>
        <v/>
      </c>
      <c r="AC263" s="7" t="str">
        <f t="shared" si="2000"/>
        <v/>
      </c>
      <c r="AD263" s="7" t="str">
        <f t="shared" si="2001"/>
        <v/>
      </c>
      <c r="AE263" s="7" t="str">
        <f t="shared" si="2002"/>
        <v/>
      </c>
      <c r="AF263" s="7" t="str">
        <f t="shared" si="2003"/>
        <v/>
      </c>
      <c r="AG263" s="7" t="str">
        <f t="shared" si="2004"/>
        <v/>
      </c>
      <c r="AH263" s="7" t="str">
        <f t="shared" si="2005"/>
        <v/>
      </c>
      <c r="AI263" s="7" t="str">
        <f t="shared" si="2006"/>
        <v/>
      </c>
      <c r="AJ263" s="7" t="str">
        <f t="shared" si="2007"/>
        <v/>
      </c>
      <c r="AK263" s="7" t="str">
        <f t="shared" si="2008"/>
        <v/>
      </c>
      <c r="AL263" s="7" t="str">
        <f t="shared" si="2009"/>
        <v/>
      </c>
      <c r="AM263" s="7" t="str">
        <f t="shared" si="2010"/>
        <v/>
      </c>
      <c r="AN263" s="7" t="str">
        <f t="shared" si="2011"/>
        <v/>
      </c>
      <c r="AO263" s="7" t="str">
        <f t="shared" si="2012"/>
        <v/>
      </c>
      <c r="AP263" s="7" t="str">
        <f t="shared" si="2013"/>
        <v/>
      </c>
      <c r="AQ263" s="7" t="str">
        <f t="shared" si="2014"/>
        <v/>
      </c>
      <c r="AR263" s="7" t="str">
        <f t="shared" si="2015"/>
        <v/>
      </c>
      <c r="AS263" s="75">
        <f t="shared" si="2016"/>
        <v>0</v>
      </c>
      <c r="AT263" s="76">
        <f t="shared" si="2017"/>
        <v>0</v>
      </c>
      <c r="AU263" s="76">
        <f t="shared" si="2018"/>
        <v>0</v>
      </c>
      <c r="AV263" s="76">
        <f t="shared" si="2019"/>
        <v>0</v>
      </c>
      <c r="AW263" s="76">
        <f t="shared" si="2020"/>
        <v>0</v>
      </c>
      <c r="AX263" s="77">
        <f t="shared" si="2021"/>
        <v>0</v>
      </c>
      <c r="AY263" s="50" t="str">
        <f t="shared" si="2022"/>
        <v/>
      </c>
      <c r="AZ263" s="50" t="str">
        <f t="shared" si="2023"/>
        <v/>
      </c>
      <c r="BA263" s="50" t="str">
        <f t="shared" si="2024"/>
        <v/>
      </c>
      <c r="BB263" s="50" t="str">
        <f t="shared" si="2025"/>
        <v/>
      </c>
      <c r="BC263" s="50" t="str">
        <f t="shared" si="2026"/>
        <v/>
      </c>
      <c r="BD263" s="50" t="str">
        <f t="shared" si="2027"/>
        <v/>
      </c>
      <c r="BE263" s="50" t="str">
        <f t="shared" si="2028"/>
        <v/>
      </c>
      <c r="BF263" s="50" t="str">
        <f t="shared" si="2029"/>
        <v/>
      </c>
      <c r="BG263" s="50" t="str">
        <f t="shared" si="2030"/>
        <v/>
      </c>
      <c r="BH263" s="50" t="str">
        <f t="shared" si="2031"/>
        <v/>
      </c>
      <c r="BI263" s="50" t="str">
        <f t="shared" si="2032"/>
        <v/>
      </c>
      <c r="BJ263" s="50" t="str">
        <f t="shared" si="2033"/>
        <v/>
      </c>
      <c r="BK263" s="50" t="str">
        <f t="shared" si="2034"/>
        <v/>
      </c>
      <c r="BL263" s="50" t="str">
        <f t="shared" si="2035"/>
        <v/>
      </c>
      <c r="BM263" s="50" t="str">
        <f t="shared" si="2036"/>
        <v/>
      </c>
      <c r="BN263" s="50" t="str">
        <f t="shared" si="2037"/>
        <v/>
      </c>
      <c r="BO263" s="50" t="str">
        <f t="shared" si="2038"/>
        <v/>
      </c>
      <c r="BP263" s="51" t="str">
        <f t="shared" si="2039"/>
        <v/>
      </c>
      <c r="BQ263" s="50" t="str">
        <f t="shared" si="2040"/>
        <v/>
      </c>
      <c r="BR263" s="50" t="str">
        <f t="shared" si="2041"/>
        <v/>
      </c>
      <c r="BS263" s="50" t="str">
        <f t="shared" si="2042"/>
        <v/>
      </c>
      <c r="BT263" s="50" t="str">
        <f t="shared" si="2043"/>
        <v/>
      </c>
      <c r="BU263" s="50" t="str">
        <f t="shared" si="2044"/>
        <v/>
      </c>
      <c r="BV263" s="50" t="str">
        <f t="shared" si="2045"/>
        <v/>
      </c>
      <c r="BW263" s="50" t="str">
        <f t="shared" si="2046"/>
        <v/>
      </c>
      <c r="BX263" s="50" t="str">
        <f t="shared" si="2047"/>
        <v/>
      </c>
      <c r="BY263" s="50" t="str">
        <f t="shared" si="2048"/>
        <v/>
      </c>
      <c r="BZ263" s="50" t="str">
        <f t="shared" si="2049"/>
        <v/>
      </c>
      <c r="CA263" s="50" t="str">
        <f t="shared" si="2050"/>
        <v/>
      </c>
      <c r="CB263" s="50" t="str">
        <f t="shared" si="2051"/>
        <v/>
      </c>
      <c r="CC263" s="50" t="str">
        <f t="shared" si="2052"/>
        <v/>
      </c>
      <c r="CD263" s="50" t="str">
        <f t="shared" si="2053"/>
        <v/>
      </c>
      <c r="CE263" s="50" t="str">
        <f t="shared" si="2054"/>
        <v/>
      </c>
      <c r="CF263" s="50" t="str">
        <f t="shared" si="2055"/>
        <v/>
      </c>
      <c r="CG263" s="50" t="str">
        <f t="shared" si="2056"/>
        <v/>
      </c>
      <c r="CH263" s="50" t="str">
        <f t="shared" si="2057"/>
        <v/>
      </c>
      <c r="CI263" s="61" t="str">
        <f t="shared" si="2058"/>
        <v/>
      </c>
      <c r="CJ263" s="50" t="str">
        <f t="shared" si="2059"/>
        <v/>
      </c>
      <c r="CK263" s="50" t="str">
        <f t="shared" si="2060"/>
        <v/>
      </c>
      <c r="CL263" s="50" t="str">
        <f t="shared" si="2061"/>
        <v/>
      </c>
      <c r="CM263" s="50" t="str">
        <f t="shared" si="2062"/>
        <v/>
      </c>
      <c r="CN263" s="50" t="str">
        <f t="shared" si="2063"/>
        <v/>
      </c>
      <c r="CO263" s="50" t="str">
        <f t="shared" si="2064"/>
        <v/>
      </c>
      <c r="CP263" s="50" t="str">
        <f t="shared" si="2065"/>
        <v/>
      </c>
      <c r="CQ263" s="50" t="str">
        <f t="shared" si="2066"/>
        <v/>
      </c>
      <c r="CR263" s="50" t="str">
        <f t="shared" si="2067"/>
        <v/>
      </c>
      <c r="CS263" s="50" t="str">
        <f t="shared" si="2068"/>
        <v/>
      </c>
      <c r="CT263" s="50" t="str">
        <f t="shared" si="2069"/>
        <v/>
      </c>
      <c r="CU263" s="50" t="str">
        <f t="shared" si="2070"/>
        <v/>
      </c>
      <c r="CV263" s="50" t="str">
        <f t="shared" si="2071"/>
        <v/>
      </c>
      <c r="CW263" s="50" t="str">
        <f t="shared" si="2072"/>
        <v/>
      </c>
      <c r="CX263" s="50" t="str">
        <f t="shared" si="2073"/>
        <v/>
      </c>
      <c r="CY263" s="50" t="str">
        <f t="shared" si="2074"/>
        <v/>
      </c>
      <c r="CZ263" s="50" t="str">
        <f t="shared" si="2075"/>
        <v/>
      </c>
      <c r="DA263" s="78">
        <f t="shared" si="2076"/>
        <v>0</v>
      </c>
      <c r="DB263" s="79">
        <f t="shared" si="2077"/>
        <v>0</v>
      </c>
      <c r="DC263" s="80">
        <f t="shared" si="2078"/>
        <v>0</v>
      </c>
      <c r="DD263" s="81"/>
    </row>
    <row r="264" spans="1:108" ht="12.75" customHeight="1">
      <c r="A264" s="14"/>
      <c r="B264" s="83"/>
      <c r="C264" s="83"/>
      <c r="D264" s="83"/>
      <c r="E264" s="84"/>
      <c r="F264" s="84"/>
      <c r="G264" s="84"/>
      <c r="H264" s="84"/>
      <c r="I264" s="84"/>
      <c r="J264" s="84"/>
      <c r="K264" s="84"/>
      <c r="L264" s="84"/>
      <c r="M264" s="84"/>
      <c r="N264" s="84"/>
      <c r="O264" s="84"/>
      <c r="P264" s="85"/>
      <c r="Q264" s="85"/>
      <c r="R264" s="85"/>
      <c r="S264" s="85"/>
      <c r="T264" s="85"/>
      <c r="U264" s="85"/>
      <c r="V264" s="85"/>
      <c r="W264" s="85"/>
      <c r="X264" s="192">
        <f t="shared" ref="X264" si="2079">SUM(Y260:Y263)</f>
        <v>0</v>
      </c>
      <c r="Y264" s="193"/>
      <c r="Z264" s="164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198">
        <f t="shared" ref="AS264:AX264" si="2080">SUM(AS260:AS263)</f>
        <v>0</v>
      </c>
      <c r="AT264" s="200">
        <f t="shared" si="2080"/>
        <v>0</v>
      </c>
      <c r="AU264" s="200">
        <f t="shared" si="2080"/>
        <v>0</v>
      </c>
      <c r="AV264" s="200">
        <f t="shared" si="2080"/>
        <v>0</v>
      </c>
      <c r="AW264" s="200">
        <f t="shared" si="2080"/>
        <v>0</v>
      </c>
      <c r="AX264" s="204">
        <f t="shared" si="2080"/>
        <v>0</v>
      </c>
      <c r="AY264" s="50"/>
      <c r="AZ264" s="50"/>
      <c r="BA264" s="50"/>
      <c r="BB264" s="50"/>
      <c r="BC264" s="50"/>
      <c r="BD264" s="50"/>
      <c r="BE264" s="50"/>
      <c r="BF264" s="50"/>
      <c r="BG264" s="50"/>
      <c r="BH264" s="50"/>
      <c r="BI264" s="50"/>
      <c r="BJ264" s="50"/>
      <c r="BK264" s="50"/>
      <c r="BL264" s="50"/>
      <c r="BM264" s="50"/>
      <c r="BN264" s="50"/>
      <c r="BO264" s="50"/>
      <c r="BP264" s="51"/>
      <c r="BQ264" s="50"/>
      <c r="BR264" s="50"/>
      <c r="BS264" s="50"/>
      <c r="BT264" s="50"/>
      <c r="BU264" s="50"/>
      <c r="BV264" s="50"/>
      <c r="BW264" s="50"/>
      <c r="BX264" s="50"/>
      <c r="BY264" s="50"/>
      <c r="BZ264" s="50"/>
      <c r="CA264" s="50"/>
      <c r="CB264" s="50"/>
      <c r="CC264" s="50"/>
      <c r="CD264" s="50"/>
      <c r="CE264" s="50"/>
      <c r="CF264" s="50"/>
      <c r="CG264" s="50"/>
      <c r="CH264" s="50"/>
      <c r="CI264" s="61"/>
      <c r="CJ264" s="50"/>
      <c r="CK264" s="50"/>
      <c r="CL264" s="50"/>
      <c r="CM264" s="50"/>
      <c r="CN264" s="50"/>
      <c r="CO264" s="50"/>
      <c r="CP264" s="50"/>
      <c r="CQ264" s="50"/>
      <c r="CR264" s="50"/>
      <c r="CS264" s="50"/>
      <c r="CT264" s="50"/>
      <c r="CU264" s="50"/>
      <c r="CV264" s="50"/>
      <c r="CW264" s="50"/>
      <c r="CX264" s="50"/>
      <c r="CY264" s="50"/>
      <c r="CZ264" s="50"/>
      <c r="DA264" s="206">
        <f t="shared" ref="DA264:DC264" si="2081">SUM(DA260:DA263)</f>
        <v>0</v>
      </c>
      <c r="DB264" s="186">
        <f t="shared" si="2081"/>
        <v>0</v>
      </c>
      <c r="DC264" s="188">
        <f t="shared" si="2081"/>
        <v>0</v>
      </c>
      <c r="DD264" s="27"/>
    </row>
    <row r="265" spans="1:108" ht="12.75" customHeight="1" thickBot="1">
      <c r="A265" s="14"/>
      <c r="B265" s="83"/>
      <c r="C265" s="83"/>
      <c r="D265" s="83"/>
      <c r="E265" s="84"/>
      <c r="F265" s="84"/>
      <c r="G265" s="84"/>
      <c r="H265" s="84"/>
      <c r="I265" s="84"/>
      <c r="J265" s="84"/>
      <c r="K265" s="84"/>
      <c r="L265" s="84"/>
      <c r="M265" s="84"/>
      <c r="N265" s="84"/>
      <c r="O265" s="84"/>
      <c r="P265" s="85"/>
      <c r="Q265" s="85"/>
      <c r="R265" s="85"/>
      <c r="S265" s="85"/>
      <c r="T265" s="85"/>
      <c r="U265" s="85"/>
      <c r="V265" s="85"/>
      <c r="W265" s="85"/>
      <c r="X265" s="194"/>
      <c r="Y265" s="195"/>
      <c r="Z265" s="164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199"/>
      <c r="AT265" s="201"/>
      <c r="AU265" s="201"/>
      <c r="AV265" s="201"/>
      <c r="AW265" s="201"/>
      <c r="AX265" s="205"/>
      <c r="AY265" s="50"/>
      <c r="AZ265" s="50"/>
      <c r="BA265" s="50"/>
      <c r="BB265" s="50"/>
      <c r="BC265" s="50"/>
      <c r="BD265" s="50"/>
      <c r="BE265" s="50"/>
      <c r="BF265" s="50"/>
      <c r="BG265" s="50"/>
      <c r="BH265" s="50"/>
      <c r="BI265" s="50"/>
      <c r="BJ265" s="50"/>
      <c r="BK265" s="50"/>
      <c r="BL265" s="50"/>
      <c r="BM265" s="50"/>
      <c r="BN265" s="50"/>
      <c r="BO265" s="50"/>
      <c r="BP265" s="51"/>
      <c r="BQ265" s="50"/>
      <c r="BR265" s="50"/>
      <c r="BS265" s="50"/>
      <c r="BT265" s="50"/>
      <c r="BU265" s="50"/>
      <c r="BV265" s="50"/>
      <c r="BW265" s="50"/>
      <c r="BX265" s="50"/>
      <c r="BY265" s="50"/>
      <c r="BZ265" s="50"/>
      <c r="CA265" s="50"/>
      <c r="CB265" s="50"/>
      <c r="CC265" s="50"/>
      <c r="CD265" s="50"/>
      <c r="CE265" s="50"/>
      <c r="CF265" s="50"/>
      <c r="CG265" s="50"/>
      <c r="CH265" s="50"/>
      <c r="CI265" s="61"/>
      <c r="CJ265" s="50"/>
      <c r="CK265" s="50"/>
      <c r="CL265" s="50"/>
      <c r="CM265" s="50"/>
      <c r="CN265" s="50"/>
      <c r="CO265" s="50"/>
      <c r="CP265" s="50"/>
      <c r="CQ265" s="50"/>
      <c r="CR265" s="50"/>
      <c r="CS265" s="50"/>
      <c r="CT265" s="50"/>
      <c r="CU265" s="50"/>
      <c r="CV265" s="50"/>
      <c r="CW265" s="50"/>
      <c r="CX265" s="50"/>
      <c r="CY265" s="50"/>
      <c r="CZ265" s="50"/>
      <c r="DA265" s="207"/>
      <c r="DB265" s="187"/>
      <c r="DC265" s="189"/>
      <c r="DD265" s="27"/>
    </row>
    <row r="266" spans="1:108" ht="13.5" customHeight="1" thickBot="1">
      <c r="A266" s="14"/>
      <c r="B266" s="83"/>
      <c r="C266" s="83"/>
      <c r="D266" s="83"/>
      <c r="E266" s="84"/>
      <c r="F266" s="84"/>
      <c r="G266" s="84"/>
      <c r="H266" s="84"/>
      <c r="I266" s="84"/>
      <c r="J266" s="84"/>
      <c r="K266" s="84"/>
      <c r="L266" s="84"/>
      <c r="M266" s="84"/>
      <c r="N266" s="84"/>
      <c r="O266" s="84"/>
      <c r="P266" s="85"/>
      <c r="Q266" s="85"/>
      <c r="R266" s="85"/>
      <c r="S266" s="85"/>
      <c r="T266" s="85"/>
      <c r="U266" s="85"/>
      <c r="V266" s="85"/>
      <c r="W266" s="85"/>
      <c r="X266" s="196"/>
      <c r="Y266" s="197"/>
      <c r="Z266" s="164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22"/>
      <c r="AT266" s="23"/>
      <c r="AU266" s="23"/>
      <c r="AV266" s="23"/>
      <c r="AW266" s="23"/>
      <c r="AX266" s="23"/>
      <c r="AY266" s="24"/>
      <c r="AZ266" s="25"/>
      <c r="BA266" s="25"/>
      <c r="BB266" s="25"/>
      <c r="BC266" s="25"/>
      <c r="BD266" s="25"/>
      <c r="BE266" s="25"/>
      <c r="BF266" s="25"/>
      <c r="BG266" s="25"/>
      <c r="BH266" s="25"/>
      <c r="BI266" s="25"/>
      <c r="BJ266" s="25"/>
      <c r="BK266" s="25"/>
      <c r="BL266" s="25"/>
      <c r="BM266" s="25"/>
      <c r="BN266" s="25"/>
      <c r="BO266" s="25"/>
      <c r="BP266" s="26"/>
      <c r="BQ266" s="25"/>
      <c r="BR266" s="25"/>
      <c r="BS266" s="25"/>
      <c r="BT266" s="25"/>
      <c r="BU266" s="25"/>
      <c r="BV266" s="25"/>
      <c r="BW266" s="25"/>
      <c r="BX266" s="25"/>
      <c r="BY266" s="25"/>
      <c r="BZ266" s="25"/>
      <c r="CA266" s="25"/>
      <c r="CB266" s="25"/>
      <c r="CC266" s="25"/>
      <c r="CD266" s="25"/>
      <c r="CE266" s="25"/>
      <c r="CF266" s="25"/>
      <c r="CG266" s="25"/>
      <c r="CH266" s="25"/>
      <c r="CI266" s="24"/>
      <c r="CJ266" s="25"/>
      <c r="CK266" s="25"/>
      <c r="CL266" s="25"/>
      <c r="CM266" s="25"/>
      <c r="CN266" s="25"/>
      <c r="CO266" s="25"/>
      <c r="CP266" s="25"/>
      <c r="CQ266" s="25"/>
      <c r="CR266" s="25"/>
      <c r="CS266" s="25"/>
      <c r="CT266" s="25"/>
      <c r="CU266" s="25"/>
      <c r="CV266" s="25"/>
      <c r="CW266" s="25"/>
      <c r="CX266" s="25"/>
      <c r="CY266" s="25"/>
      <c r="CZ266" s="26"/>
      <c r="DA266" s="23"/>
      <c r="DB266" s="23"/>
      <c r="DC266" s="23"/>
      <c r="DD266" s="27"/>
    </row>
    <row r="267" spans="1:108">
      <c r="A267" s="28"/>
      <c r="B267" s="86"/>
      <c r="C267" s="86"/>
      <c r="D267" s="86"/>
      <c r="E267" s="87"/>
      <c r="F267" s="87"/>
      <c r="G267" s="87"/>
      <c r="H267" s="87"/>
      <c r="I267" s="87"/>
      <c r="J267" s="87"/>
      <c r="K267" s="87"/>
      <c r="L267" s="87"/>
      <c r="M267" s="87"/>
      <c r="N267" s="88"/>
      <c r="O267" s="88"/>
      <c r="P267" s="89"/>
      <c r="Q267" s="89"/>
      <c r="R267" s="89"/>
      <c r="S267" s="89"/>
      <c r="T267" s="89"/>
      <c r="U267" s="89"/>
      <c r="V267" s="89"/>
      <c r="W267" s="89"/>
      <c r="X267" s="89"/>
      <c r="Y267" s="89"/>
      <c r="Z267" s="16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22"/>
      <c r="AT267" s="23"/>
      <c r="AU267" s="23"/>
      <c r="AV267" s="23"/>
      <c r="AW267" s="23"/>
      <c r="AX267" s="23"/>
      <c r="AY267" s="24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25"/>
      <c r="BM267" s="25"/>
      <c r="BN267" s="25"/>
      <c r="BO267" s="25"/>
      <c r="BP267" s="26"/>
      <c r="BQ267" s="25"/>
      <c r="BR267" s="25"/>
      <c r="BS267" s="25"/>
      <c r="BT267" s="25"/>
      <c r="BU267" s="25"/>
      <c r="BV267" s="25"/>
      <c r="BW267" s="25"/>
      <c r="BX267" s="25"/>
      <c r="BY267" s="25"/>
      <c r="BZ267" s="25"/>
      <c r="CA267" s="25"/>
      <c r="CB267" s="25"/>
      <c r="CC267" s="25"/>
      <c r="CD267" s="25"/>
      <c r="CE267" s="25"/>
      <c r="CF267" s="25"/>
      <c r="CG267" s="25"/>
      <c r="CH267" s="25"/>
      <c r="CI267" s="24"/>
      <c r="CJ267" s="25"/>
      <c r="CK267" s="25"/>
      <c r="CL267" s="25"/>
      <c r="CM267" s="25"/>
      <c r="CN267" s="25"/>
      <c r="CO267" s="25"/>
      <c r="CP267" s="25"/>
      <c r="CQ267" s="25"/>
      <c r="CR267" s="25"/>
      <c r="CS267" s="25"/>
      <c r="CT267" s="25"/>
      <c r="CU267" s="25"/>
      <c r="CV267" s="25"/>
      <c r="CW267" s="25"/>
      <c r="CX267" s="25"/>
      <c r="CY267" s="25"/>
      <c r="CZ267" s="26"/>
      <c r="DA267" s="23"/>
      <c r="DB267" s="23"/>
      <c r="DC267" s="23"/>
      <c r="DD267" s="27"/>
    </row>
    <row r="268" spans="1:108">
      <c r="A268" s="14"/>
      <c r="B268" s="35"/>
      <c r="C268" s="36"/>
      <c r="D268" s="37" t="s">
        <v>7</v>
      </c>
      <c r="E268" s="42">
        <f t="shared" ref="E268:T268" si="2082">E$4</f>
        <v>4</v>
      </c>
      <c r="F268" s="42">
        <f t="shared" si="2082"/>
        <v>4</v>
      </c>
      <c r="G268" s="42">
        <f t="shared" si="2082"/>
        <v>3</v>
      </c>
      <c r="H268" s="42">
        <f t="shared" si="2082"/>
        <v>4</v>
      </c>
      <c r="I268" s="42">
        <f t="shared" si="2082"/>
        <v>5</v>
      </c>
      <c r="J268" s="42">
        <f t="shared" si="2082"/>
        <v>3</v>
      </c>
      <c r="K268" s="42">
        <f t="shared" si="2082"/>
        <v>4</v>
      </c>
      <c r="L268" s="42">
        <f t="shared" si="2082"/>
        <v>5</v>
      </c>
      <c r="M268" s="42">
        <f t="shared" si="2082"/>
        <v>4</v>
      </c>
      <c r="N268" s="42">
        <f t="shared" si="2082"/>
        <v>36</v>
      </c>
      <c r="O268" s="42">
        <f t="shared" si="2082"/>
        <v>4</v>
      </c>
      <c r="P268" s="42">
        <f t="shared" si="2082"/>
        <v>3</v>
      </c>
      <c r="Q268" s="42">
        <f t="shared" si="2082"/>
        <v>4</v>
      </c>
      <c r="R268" s="42">
        <f t="shared" si="2082"/>
        <v>3</v>
      </c>
      <c r="S268" s="42">
        <f t="shared" si="2082"/>
        <v>5</v>
      </c>
      <c r="T268" s="42">
        <f t="shared" si="2082"/>
        <v>4</v>
      </c>
      <c r="U268" s="42">
        <f t="shared" ref="U268:Y268" si="2083">U$4</f>
        <v>4</v>
      </c>
      <c r="V268" s="42">
        <f t="shared" si="2083"/>
        <v>4</v>
      </c>
      <c r="W268" s="42">
        <f t="shared" si="2083"/>
        <v>5</v>
      </c>
      <c r="X268" s="42">
        <f t="shared" si="2083"/>
        <v>36</v>
      </c>
      <c r="Y268" s="42">
        <f t="shared" si="2083"/>
        <v>72</v>
      </c>
      <c r="Z268" s="164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22"/>
      <c r="AT268" s="23"/>
      <c r="AU268" s="23"/>
      <c r="AV268" s="23"/>
      <c r="AW268" s="23"/>
      <c r="AX268" s="23"/>
      <c r="AY268" s="24"/>
      <c r="AZ268" s="25"/>
      <c r="BA268" s="25"/>
      <c r="BB268" s="25"/>
      <c r="BC268" s="25"/>
      <c r="BD268" s="25"/>
      <c r="BE268" s="25"/>
      <c r="BF268" s="25"/>
      <c r="BG268" s="25"/>
      <c r="BH268" s="25"/>
      <c r="BI268" s="25"/>
      <c r="BJ268" s="25"/>
      <c r="BK268" s="25"/>
      <c r="BL268" s="25"/>
      <c r="BM268" s="25"/>
      <c r="BN268" s="25"/>
      <c r="BO268" s="25"/>
      <c r="BP268" s="26"/>
      <c r="BQ268" s="25"/>
      <c r="BR268" s="25"/>
      <c r="BS268" s="25"/>
      <c r="BT268" s="25"/>
      <c r="BU268" s="25"/>
      <c r="BV268" s="25"/>
      <c r="BW268" s="25"/>
      <c r="BX268" s="25"/>
      <c r="BY268" s="25"/>
      <c r="BZ268" s="25"/>
      <c r="CA268" s="25"/>
      <c r="CB268" s="25"/>
      <c r="CC268" s="25"/>
      <c r="CD268" s="25"/>
      <c r="CE268" s="25"/>
      <c r="CF268" s="25"/>
      <c r="CG268" s="25"/>
      <c r="CH268" s="25"/>
      <c r="CI268" s="24"/>
      <c r="CJ268" s="25"/>
      <c r="CK268" s="25"/>
      <c r="CL268" s="25"/>
      <c r="CM268" s="25"/>
      <c r="CN268" s="25"/>
      <c r="CO268" s="25"/>
      <c r="CP268" s="25"/>
      <c r="CQ268" s="25"/>
      <c r="CR268" s="25"/>
      <c r="CS268" s="25"/>
      <c r="CT268" s="25"/>
      <c r="CU268" s="25"/>
      <c r="CV268" s="25"/>
      <c r="CW268" s="25"/>
      <c r="CX268" s="25"/>
      <c r="CY268" s="25"/>
      <c r="CZ268" s="26"/>
      <c r="DA268" s="23"/>
      <c r="DB268" s="23"/>
      <c r="DC268" s="23"/>
      <c r="DD268" s="27"/>
    </row>
    <row r="269" spans="1:108" ht="19.5" thickBot="1">
      <c r="A269" s="14"/>
      <c r="B269" s="39" t="s">
        <v>8</v>
      </c>
      <c r="C269" s="40"/>
      <c r="D269" s="41" t="s">
        <v>9</v>
      </c>
      <c r="E269" s="42">
        <f t="shared" ref="E269:T269" si="2084">E$5</f>
        <v>365</v>
      </c>
      <c r="F269" s="42">
        <f t="shared" si="2084"/>
        <v>358</v>
      </c>
      <c r="G269" s="42">
        <f t="shared" si="2084"/>
        <v>138</v>
      </c>
      <c r="H269" s="42">
        <f t="shared" si="2084"/>
        <v>440</v>
      </c>
      <c r="I269" s="42">
        <f t="shared" si="2084"/>
        <v>517</v>
      </c>
      <c r="J269" s="42">
        <f t="shared" si="2084"/>
        <v>149</v>
      </c>
      <c r="K269" s="42">
        <f t="shared" si="2084"/>
        <v>360</v>
      </c>
      <c r="L269" s="42">
        <f t="shared" si="2084"/>
        <v>542</v>
      </c>
      <c r="M269" s="42">
        <f t="shared" si="2084"/>
        <v>385</v>
      </c>
      <c r="N269" s="42">
        <f t="shared" si="2084"/>
        <v>3254</v>
      </c>
      <c r="O269" s="42">
        <f t="shared" si="2084"/>
        <v>385</v>
      </c>
      <c r="P269" s="42">
        <f t="shared" si="2084"/>
        <v>177</v>
      </c>
      <c r="Q269" s="42">
        <f t="shared" si="2084"/>
        <v>380</v>
      </c>
      <c r="R269" s="42">
        <f t="shared" si="2084"/>
        <v>152</v>
      </c>
      <c r="S269" s="42">
        <f t="shared" si="2084"/>
        <v>520</v>
      </c>
      <c r="T269" s="42">
        <f t="shared" si="2084"/>
        <v>459</v>
      </c>
      <c r="U269" s="42">
        <f t="shared" ref="U269:Y269" si="2085">U$5</f>
        <v>436</v>
      </c>
      <c r="V269" s="42">
        <f t="shared" si="2085"/>
        <v>362</v>
      </c>
      <c r="W269" s="42">
        <f t="shared" si="2085"/>
        <v>540</v>
      </c>
      <c r="X269" s="42">
        <f t="shared" si="2085"/>
        <v>3411</v>
      </c>
      <c r="Y269" s="42">
        <f t="shared" si="2085"/>
        <v>6665</v>
      </c>
      <c r="Z269" s="164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22"/>
      <c r="AT269" s="23"/>
      <c r="AU269" s="23"/>
      <c r="AV269" s="23"/>
      <c r="AW269" s="23"/>
      <c r="AX269" s="23"/>
      <c r="AY269" s="24"/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25"/>
      <c r="BM269" s="25"/>
      <c r="BN269" s="25"/>
      <c r="BO269" s="25"/>
      <c r="BP269" s="26"/>
      <c r="BQ269" s="25"/>
      <c r="BR269" s="25"/>
      <c r="BS269" s="25"/>
      <c r="BT269" s="25"/>
      <c r="BU269" s="25"/>
      <c r="BV269" s="25"/>
      <c r="BW269" s="25"/>
      <c r="BX269" s="25"/>
      <c r="BY269" s="25"/>
      <c r="BZ269" s="25"/>
      <c r="CA269" s="25"/>
      <c r="CB269" s="25"/>
      <c r="CC269" s="25"/>
      <c r="CD269" s="25"/>
      <c r="CE269" s="25"/>
      <c r="CF269" s="25"/>
      <c r="CG269" s="25"/>
      <c r="CH269" s="25"/>
      <c r="CI269" s="24"/>
      <c r="CJ269" s="25"/>
      <c r="CK269" s="25"/>
      <c r="CL269" s="25"/>
      <c r="CM269" s="25"/>
      <c r="CN269" s="25"/>
      <c r="CO269" s="25"/>
      <c r="CP269" s="25"/>
      <c r="CQ269" s="25"/>
      <c r="CR269" s="25"/>
      <c r="CS269" s="25"/>
      <c r="CT269" s="25"/>
      <c r="CU269" s="25"/>
      <c r="CV269" s="25"/>
      <c r="CW269" s="25"/>
      <c r="CX269" s="25"/>
      <c r="CY269" s="25"/>
      <c r="CZ269" s="26"/>
      <c r="DA269" s="23"/>
      <c r="DB269" s="23"/>
      <c r="DC269" s="23"/>
      <c r="DD269" s="27"/>
    </row>
    <row r="270" spans="1:108" ht="24.95" customHeight="1" thickBot="1">
      <c r="A270" s="14"/>
      <c r="B270" s="43" t="s">
        <v>14</v>
      </c>
      <c r="C270" s="202" t="s">
        <v>15</v>
      </c>
      <c r="D270" s="203"/>
      <c r="E270" s="43">
        <v>1</v>
      </c>
      <c r="F270" s="43">
        <v>2</v>
      </c>
      <c r="G270" s="43">
        <v>3</v>
      </c>
      <c r="H270" s="43">
        <v>4</v>
      </c>
      <c r="I270" s="43">
        <v>5</v>
      </c>
      <c r="J270" s="43">
        <v>6</v>
      </c>
      <c r="K270" s="43">
        <v>7</v>
      </c>
      <c r="L270" s="43">
        <v>8</v>
      </c>
      <c r="M270" s="43">
        <v>9</v>
      </c>
      <c r="N270" s="44" t="s">
        <v>16</v>
      </c>
      <c r="O270" s="43">
        <v>10</v>
      </c>
      <c r="P270" s="43">
        <v>11</v>
      </c>
      <c r="Q270" s="43">
        <v>12</v>
      </c>
      <c r="R270" s="43">
        <v>13</v>
      </c>
      <c r="S270" s="43">
        <v>14</v>
      </c>
      <c r="T270" s="43">
        <v>15</v>
      </c>
      <c r="U270" s="43">
        <v>16</v>
      </c>
      <c r="V270" s="43">
        <v>17</v>
      </c>
      <c r="W270" s="43">
        <v>18</v>
      </c>
      <c r="X270" s="44" t="s">
        <v>17</v>
      </c>
      <c r="Y270" s="44" t="s">
        <v>18</v>
      </c>
      <c r="Z270" s="164"/>
      <c r="AA270" s="45" t="s">
        <v>4</v>
      </c>
      <c r="AB270" s="45" t="s">
        <v>4</v>
      </c>
      <c r="AC270" s="45" t="s">
        <v>4</v>
      </c>
      <c r="AD270" s="46" t="s">
        <v>4</v>
      </c>
      <c r="AE270" s="46" t="s">
        <v>4</v>
      </c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47" t="s">
        <v>19</v>
      </c>
      <c r="AT270" s="48" t="s">
        <v>20</v>
      </c>
      <c r="AU270" s="48" t="s">
        <v>7</v>
      </c>
      <c r="AV270" s="48" t="s">
        <v>21</v>
      </c>
      <c r="AW270" s="48" t="s">
        <v>22</v>
      </c>
      <c r="AX270" s="49" t="s">
        <v>23</v>
      </c>
      <c r="AY270" s="46" t="s">
        <v>4</v>
      </c>
      <c r="AZ270" s="46" t="s">
        <v>4</v>
      </c>
      <c r="BA270" s="46" t="s">
        <v>4</v>
      </c>
      <c r="BB270" s="46" t="s">
        <v>4</v>
      </c>
      <c r="BC270" s="46" t="s">
        <v>4</v>
      </c>
      <c r="BD270" s="50"/>
      <c r="BE270" s="50"/>
      <c r="BF270" s="50"/>
      <c r="BG270" s="50"/>
      <c r="BH270" s="50"/>
      <c r="BI270" s="50"/>
      <c r="BJ270" s="50"/>
      <c r="BK270" s="50"/>
      <c r="BL270" s="50"/>
      <c r="BM270" s="50"/>
      <c r="BN270" s="50"/>
      <c r="BO270" s="50"/>
      <c r="BP270" s="51"/>
      <c r="BQ270" s="46" t="s">
        <v>4</v>
      </c>
      <c r="BR270" s="46" t="s">
        <v>4</v>
      </c>
      <c r="BS270" s="46" t="s">
        <v>4</v>
      </c>
      <c r="BT270" s="46" t="s">
        <v>4</v>
      </c>
      <c r="BU270" s="46" t="s">
        <v>4</v>
      </c>
      <c r="BV270" s="50"/>
      <c r="BW270" s="50"/>
      <c r="BX270" s="50"/>
      <c r="BY270" s="50"/>
      <c r="BZ270" s="50"/>
      <c r="CA270" s="50"/>
      <c r="CB270" s="50"/>
      <c r="CC270" s="50"/>
      <c r="CD270" s="50"/>
      <c r="CE270" s="50"/>
      <c r="CF270" s="50"/>
      <c r="CG270" s="50"/>
      <c r="CH270" s="50"/>
      <c r="CI270" s="52" t="s">
        <v>4</v>
      </c>
      <c r="CJ270" s="46" t="s">
        <v>4</v>
      </c>
      <c r="CK270" s="46" t="s">
        <v>4</v>
      </c>
      <c r="CL270" s="46" t="s">
        <v>4</v>
      </c>
      <c r="CM270" s="46" t="s">
        <v>4</v>
      </c>
      <c r="CN270" s="50"/>
      <c r="CO270" s="50"/>
      <c r="CP270" s="50"/>
      <c r="CQ270" s="50"/>
      <c r="CR270" s="50"/>
      <c r="CS270" s="50"/>
      <c r="CT270" s="50"/>
      <c r="CU270" s="50"/>
      <c r="CV270" s="50"/>
      <c r="CW270" s="50"/>
      <c r="CX270" s="50"/>
      <c r="CY270" s="50"/>
      <c r="CZ270" s="50"/>
      <c r="DA270" s="47" t="s">
        <v>24</v>
      </c>
      <c r="DB270" s="48" t="s">
        <v>25</v>
      </c>
      <c r="DC270" s="49" t="s">
        <v>26</v>
      </c>
      <c r="DD270" s="27"/>
    </row>
    <row r="271" spans="1:108" ht="24.95" customHeight="1">
      <c r="A271" s="14"/>
      <c r="B271" s="53">
        <v>1</v>
      </c>
      <c r="C271" s="190"/>
      <c r="D271" s="191"/>
      <c r="E271" s="56"/>
      <c r="F271" s="56"/>
      <c r="G271" s="56"/>
      <c r="H271" s="56"/>
      <c r="I271" s="56"/>
      <c r="J271" s="56"/>
      <c r="K271" s="56"/>
      <c r="L271" s="56"/>
      <c r="M271" s="56"/>
      <c r="N271" s="57">
        <f t="shared" ref="N271:N274" si="2086">SUM(E271:M271)</f>
        <v>0</v>
      </c>
      <c r="O271" s="56"/>
      <c r="P271" s="56"/>
      <c r="Q271" s="56"/>
      <c r="R271" s="56"/>
      <c r="S271" s="56"/>
      <c r="T271" s="56"/>
      <c r="U271" s="56"/>
      <c r="V271" s="56"/>
      <c r="W271" s="56"/>
      <c r="X271" s="57">
        <f t="shared" ref="X271:X274" si="2087">SUM(O271:W271)</f>
        <v>0</v>
      </c>
      <c r="Y271" s="57">
        <f t="shared" ref="Y271:Y274" si="2088">N271+X271</f>
        <v>0</v>
      </c>
      <c r="Z271" s="164"/>
      <c r="AA271" s="7" t="str">
        <f t="shared" ref="AA271:AA274" si="2089">IF(E271="","",E271-E$4)</f>
        <v/>
      </c>
      <c r="AB271" s="7" t="str">
        <f t="shared" ref="AB271:AB274" si="2090">IF(F271="","",F271-F$4)</f>
        <v/>
      </c>
      <c r="AC271" s="7" t="str">
        <f t="shared" ref="AC271:AC274" si="2091">IF(G271="","",G271-G$4)</f>
        <v/>
      </c>
      <c r="AD271" s="7" t="str">
        <f t="shared" ref="AD271:AD274" si="2092">IF(H271="","",H271-H$4)</f>
        <v/>
      </c>
      <c r="AE271" s="7" t="str">
        <f t="shared" ref="AE271:AE274" si="2093">IF(I271="","",I271-I$4)</f>
        <v/>
      </c>
      <c r="AF271" s="7" t="str">
        <f t="shared" ref="AF271:AF274" si="2094">IF(J271="","",J271-J$4)</f>
        <v/>
      </c>
      <c r="AG271" s="7" t="str">
        <f t="shared" ref="AG271:AG274" si="2095">IF(K271="","",K271-K$4)</f>
        <v/>
      </c>
      <c r="AH271" s="7" t="str">
        <f t="shared" ref="AH271:AH274" si="2096">IF(L271="","",L271-L$4)</f>
        <v/>
      </c>
      <c r="AI271" s="7" t="str">
        <f t="shared" ref="AI271:AI274" si="2097">IF(M271="","",M271-M$4)</f>
        <v/>
      </c>
      <c r="AJ271" s="7" t="str">
        <f t="shared" ref="AJ271:AJ274" si="2098">IF(O271="","",O271-O$4)</f>
        <v/>
      </c>
      <c r="AK271" s="7" t="str">
        <f t="shared" ref="AK271:AK274" si="2099">IF(P271="","",P271-P$4)</f>
        <v/>
      </c>
      <c r="AL271" s="7" t="str">
        <f t="shared" ref="AL271:AL274" si="2100">IF(Q271="","",Q271-Q$4)</f>
        <v/>
      </c>
      <c r="AM271" s="7" t="str">
        <f t="shared" ref="AM271:AM274" si="2101">IF(R271="","",R271-R$4)</f>
        <v/>
      </c>
      <c r="AN271" s="7" t="str">
        <f t="shared" ref="AN271:AN274" si="2102">IF(S271="","",S271-S$4)</f>
        <v/>
      </c>
      <c r="AO271" s="7" t="str">
        <f t="shared" ref="AO271:AO274" si="2103">IF(T271="","",T271-T$4)</f>
        <v/>
      </c>
      <c r="AP271" s="7" t="str">
        <f t="shared" ref="AP271:AP274" si="2104">IF(U271="","",U271-U$4)</f>
        <v/>
      </c>
      <c r="AQ271" s="7" t="str">
        <f t="shared" ref="AQ271:AQ274" si="2105">IF(V271="","",V271-V$4)</f>
        <v/>
      </c>
      <c r="AR271" s="7" t="str">
        <f t="shared" ref="AR271:AR274" si="2106">IF(W271="","",W271-W$4)</f>
        <v/>
      </c>
      <c r="AS271" s="58">
        <f t="shared" ref="AS271:AS274" si="2107">COUNTIF($AA271:$AR271,"=-2")</f>
        <v>0</v>
      </c>
      <c r="AT271" s="59">
        <f t="shared" ref="AT271:AT274" si="2108">COUNTIF($AA271:$AR271,"=-1")</f>
        <v>0</v>
      </c>
      <c r="AU271" s="59">
        <f t="shared" ref="AU271:AU274" si="2109">COUNTIF($AA271:$AR271,"=0")</f>
        <v>0</v>
      </c>
      <c r="AV271" s="59">
        <f t="shared" ref="AV271:AV274" si="2110">COUNTIF($AA271:$AR271,"=1")</f>
        <v>0</v>
      </c>
      <c r="AW271" s="59">
        <f t="shared" ref="AW271:AW274" si="2111">COUNTIF($AA271:$AR271,"=2")</f>
        <v>0</v>
      </c>
      <c r="AX271" s="60">
        <f t="shared" ref="AX271:AX274" si="2112">COUNTIF($AA271:$AR271,"&gt;2")</f>
        <v>0</v>
      </c>
      <c r="AY271" s="50" t="str">
        <f t="shared" ref="AY271:AY274" si="2113">IF(AA$4=3,AA271,"")</f>
        <v/>
      </c>
      <c r="AZ271" s="50" t="str">
        <f t="shared" ref="AZ271:AZ274" si="2114">IF(AB$4=3,AB271,"")</f>
        <v/>
      </c>
      <c r="BA271" s="50" t="str">
        <f t="shared" ref="BA271:BA274" si="2115">IF(AC$4=3,AC271,"")</f>
        <v/>
      </c>
      <c r="BB271" s="50" t="str">
        <f t="shared" ref="BB271:BB274" si="2116">IF(AD$4=3,AD271,"")</f>
        <v/>
      </c>
      <c r="BC271" s="50" t="str">
        <f t="shared" ref="BC271:BC274" si="2117">IF(AE$4=3,AE271,"")</f>
        <v/>
      </c>
      <c r="BD271" s="50" t="str">
        <f t="shared" ref="BD271:BD274" si="2118">IF(AF$4=3,AF271,"")</f>
        <v/>
      </c>
      <c r="BE271" s="50" t="str">
        <f t="shared" ref="BE271:BE274" si="2119">IF(AG$4=3,AG271,"")</f>
        <v/>
      </c>
      <c r="BF271" s="50" t="str">
        <f t="shared" ref="BF271:BF274" si="2120">IF(AH$4=3,AH271,"")</f>
        <v/>
      </c>
      <c r="BG271" s="50" t="str">
        <f t="shared" ref="BG271:BG274" si="2121">IF(AI$4=3,AI271,"")</f>
        <v/>
      </c>
      <c r="BH271" s="50" t="str">
        <f t="shared" ref="BH271:BH274" si="2122">IF(AJ$4=3,AJ271,"")</f>
        <v/>
      </c>
      <c r="BI271" s="50" t="str">
        <f t="shared" ref="BI271:BI274" si="2123">IF(AK$4=3,AK271,"")</f>
        <v/>
      </c>
      <c r="BJ271" s="50" t="str">
        <f t="shared" ref="BJ271:BJ274" si="2124">IF(AL$4=3,AL271,"")</f>
        <v/>
      </c>
      <c r="BK271" s="50" t="str">
        <f t="shared" ref="BK271:BK274" si="2125">IF(AM$4=3,AM271,"")</f>
        <v/>
      </c>
      <c r="BL271" s="50" t="str">
        <f t="shared" ref="BL271:BL274" si="2126">IF(AN$4=3,AN271,"")</f>
        <v/>
      </c>
      <c r="BM271" s="50" t="str">
        <f t="shared" ref="BM271:BM274" si="2127">IF(AO$4=3,AO271,"")</f>
        <v/>
      </c>
      <c r="BN271" s="50" t="str">
        <f t="shared" ref="BN271:BN274" si="2128">IF(AP$4=3,AP271,"")</f>
        <v/>
      </c>
      <c r="BO271" s="50" t="str">
        <f t="shared" ref="BO271:BO274" si="2129">IF(AQ$4=3,AQ271,"")</f>
        <v/>
      </c>
      <c r="BP271" s="51" t="str">
        <f t="shared" ref="BP271:BP274" si="2130">IF(AR$4=3,AR271,"")</f>
        <v/>
      </c>
      <c r="BQ271" s="50" t="str">
        <f t="shared" ref="BQ271:BQ274" si="2131">IF(AA$4=4,AA271,"")</f>
        <v/>
      </c>
      <c r="BR271" s="50" t="str">
        <f t="shared" ref="BR271:BR274" si="2132">IF(AB$4=4,AB271,"")</f>
        <v/>
      </c>
      <c r="BS271" s="50" t="str">
        <f t="shared" ref="BS271:BS274" si="2133">IF(AC$4=4,AC271,"")</f>
        <v/>
      </c>
      <c r="BT271" s="50" t="str">
        <f t="shared" ref="BT271:BT274" si="2134">IF(AD$4=4,AD271,"")</f>
        <v/>
      </c>
      <c r="BU271" s="50" t="str">
        <f t="shared" ref="BU271:BU274" si="2135">IF(AE$4=4,AE271,"")</f>
        <v/>
      </c>
      <c r="BV271" s="50" t="str">
        <f t="shared" ref="BV271:BV274" si="2136">IF(AF$4=4,AF271,"")</f>
        <v/>
      </c>
      <c r="BW271" s="50" t="str">
        <f t="shared" ref="BW271:BW274" si="2137">IF(AG$4=4,AG271,"")</f>
        <v/>
      </c>
      <c r="BX271" s="50" t="str">
        <f t="shared" ref="BX271:BX274" si="2138">IF(AH$4=4,AH271,"")</f>
        <v/>
      </c>
      <c r="BY271" s="50" t="str">
        <f t="shared" ref="BY271:BY274" si="2139">IF(AI$4=4,AI271,"")</f>
        <v/>
      </c>
      <c r="BZ271" s="50" t="str">
        <f t="shared" ref="BZ271:BZ274" si="2140">IF(AJ$4=4,AJ271,"")</f>
        <v/>
      </c>
      <c r="CA271" s="50" t="str">
        <f t="shared" ref="CA271:CA274" si="2141">IF(AK$4=4,AK271,"")</f>
        <v/>
      </c>
      <c r="CB271" s="50" t="str">
        <f t="shared" ref="CB271:CB274" si="2142">IF(AL$4=4,AL271,"")</f>
        <v/>
      </c>
      <c r="CC271" s="50" t="str">
        <f t="shared" ref="CC271:CC274" si="2143">IF(AM$4=4,AM271,"")</f>
        <v/>
      </c>
      <c r="CD271" s="50" t="str">
        <f t="shared" ref="CD271:CD274" si="2144">IF(AN$4=4,AN271,"")</f>
        <v/>
      </c>
      <c r="CE271" s="50" t="str">
        <f t="shared" ref="CE271:CE274" si="2145">IF(AO$4=4,AO271,"")</f>
        <v/>
      </c>
      <c r="CF271" s="50" t="str">
        <f t="shared" ref="CF271:CF274" si="2146">IF(AP$4=4,AP271,"")</f>
        <v/>
      </c>
      <c r="CG271" s="50" t="str">
        <f t="shared" ref="CG271:CG274" si="2147">IF(AQ$4=4,AQ271,"")</f>
        <v/>
      </c>
      <c r="CH271" s="50" t="str">
        <f t="shared" ref="CH271:CH274" si="2148">IF(AR$4=4,AR271,"")</f>
        <v/>
      </c>
      <c r="CI271" s="61" t="str">
        <f t="shared" ref="CI271:CI274" si="2149">IF(AA$4=5,AA271,"")</f>
        <v/>
      </c>
      <c r="CJ271" s="50" t="str">
        <f t="shared" ref="CJ271:CJ274" si="2150">IF(AB$4=5,AB271,"")</f>
        <v/>
      </c>
      <c r="CK271" s="50" t="str">
        <f t="shared" ref="CK271:CK274" si="2151">IF(AC$4=5,AC271,"")</f>
        <v/>
      </c>
      <c r="CL271" s="50" t="str">
        <f t="shared" ref="CL271:CL274" si="2152">IF(AD$4=5,AD271,"")</f>
        <v/>
      </c>
      <c r="CM271" s="50" t="str">
        <f t="shared" ref="CM271:CM274" si="2153">IF(AE$4=5,AE271,"")</f>
        <v/>
      </c>
      <c r="CN271" s="50" t="str">
        <f t="shared" ref="CN271:CN274" si="2154">IF(AF$4=5,AF271,"")</f>
        <v/>
      </c>
      <c r="CO271" s="50" t="str">
        <f t="shared" ref="CO271:CO274" si="2155">IF(AG$4=5,AG271,"")</f>
        <v/>
      </c>
      <c r="CP271" s="50" t="str">
        <f t="shared" ref="CP271:CP274" si="2156">IF(AH$4=5,AH271,"")</f>
        <v/>
      </c>
      <c r="CQ271" s="50" t="str">
        <f t="shared" ref="CQ271:CQ274" si="2157">IF(AI$4=5,AI271,"")</f>
        <v/>
      </c>
      <c r="CR271" s="50" t="str">
        <f t="shared" ref="CR271:CR274" si="2158">IF(AJ$4=5,AJ271,"")</f>
        <v/>
      </c>
      <c r="CS271" s="50" t="str">
        <f t="shared" ref="CS271:CS274" si="2159">IF(AK$4=5,AK271,"")</f>
        <v/>
      </c>
      <c r="CT271" s="50" t="str">
        <f t="shared" ref="CT271:CT274" si="2160">IF(AL$4=5,AL271,"")</f>
        <v/>
      </c>
      <c r="CU271" s="50" t="str">
        <f t="shared" ref="CU271:CU274" si="2161">IF(AM$4=5,AM271,"")</f>
        <v/>
      </c>
      <c r="CV271" s="50" t="str">
        <f t="shared" ref="CV271:CV274" si="2162">IF(AN$4=5,AN271,"")</f>
        <v/>
      </c>
      <c r="CW271" s="50" t="str">
        <f t="shared" ref="CW271:CW274" si="2163">IF(AO$4=5,AO271,"")</f>
        <v/>
      </c>
      <c r="CX271" s="50" t="str">
        <f t="shared" ref="CX271:CX274" si="2164">IF(AP$4=5,AP271,"")</f>
        <v/>
      </c>
      <c r="CY271" s="50" t="str">
        <f t="shared" ref="CY271:CY274" si="2165">IF(AQ$4=5,AQ271,"")</f>
        <v/>
      </c>
      <c r="CZ271" s="50" t="str">
        <f t="shared" ref="CZ271:CZ274" si="2166">IF(AR$4=5,AR271,"")</f>
        <v/>
      </c>
      <c r="DA271" s="62">
        <f t="shared" ref="DA271:DA274" si="2167">SUM(AY271:BP271)</f>
        <v>0</v>
      </c>
      <c r="DB271" s="63">
        <f t="shared" ref="DB271:DB274" si="2168">SUM(BQ271:CH271)</f>
        <v>0</v>
      </c>
      <c r="DC271" s="64">
        <f t="shared" ref="DC271:DC274" si="2169">SUM(CI271:CZ271)</f>
        <v>0</v>
      </c>
      <c r="DD271" s="27"/>
    </row>
    <row r="272" spans="1:108" ht="24.95" customHeight="1">
      <c r="A272" s="14"/>
      <c r="B272" s="53">
        <v>2</v>
      </c>
      <c r="C272" s="190"/>
      <c r="D272" s="191"/>
      <c r="E272" s="56"/>
      <c r="F272" s="56"/>
      <c r="G272" s="56"/>
      <c r="H272" s="56"/>
      <c r="I272" s="56"/>
      <c r="J272" s="56"/>
      <c r="K272" s="56"/>
      <c r="L272" s="56"/>
      <c r="M272" s="56"/>
      <c r="N272" s="57">
        <f t="shared" si="2086"/>
        <v>0</v>
      </c>
      <c r="O272" s="56"/>
      <c r="P272" s="56"/>
      <c r="Q272" s="56"/>
      <c r="R272" s="56"/>
      <c r="S272" s="56"/>
      <c r="T272" s="56"/>
      <c r="U272" s="56"/>
      <c r="V272" s="56"/>
      <c r="W272" s="56"/>
      <c r="X272" s="57">
        <f t="shared" si="2087"/>
        <v>0</v>
      </c>
      <c r="Y272" s="57">
        <f t="shared" si="2088"/>
        <v>0</v>
      </c>
      <c r="Z272" s="164"/>
      <c r="AA272" s="7" t="str">
        <f t="shared" si="2089"/>
        <v/>
      </c>
      <c r="AB272" s="7" t="str">
        <f t="shared" si="2090"/>
        <v/>
      </c>
      <c r="AC272" s="7" t="str">
        <f t="shared" si="2091"/>
        <v/>
      </c>
      <c r="AD272" s="7" t="str">
        <f t="shared" si="2092"/>
        <v/>
      </c>
      <c r="AE272" s="7" t="str">
        <f t="shared" si="2093"/>
        <v/>
      </c>
      <c r="AF272" s="7" t="str">
        <f t="shared" si="2094"/>
        <v/>
      </c>
      <c r="AG272" s="7" t="str">
        <f t="shared" si="2095"/>
        <v/>
      </c>
      <c r="AH272" s="7" t="str">
        <f t="shared" si="2096"/>
        <v/>
      </c>
      <c r="AI272" s="7" t="str">
        <f t="shared" si="2097"/>
        <v/>
      </c>
      <c r="AJ272" s="7" t="str">
        <f t="shared" si="2098"/>
        <v/>
      </c>
      <c r="AK272" s="7" t="str">
        <f t="shared" si="2099"/>
        <v/>
      </c>
      <c r="AL272" s="7" t="str">
        <f t="shared" si="2100"/>
        <v/>
      </c>
      <c r="AM272" s="7" t="str">
        <f t="shared" si="2101"/>
        <v/>
      </c>
      <c r="AN272" s="7" t="str">
        <f t="shared" si="2102"/>
        <v/>
      </c>
      <c r="AO272" s="7" t="str">
        <f t="shared" si="2103"/>
        <v/>
      </c>
      <c r="AP272" s="7" t="str">
        <f t="shared" si="2104"/>
        <v/>
      </c>
      <c r="AQ272" s="7" t="str">
        <f t="shared" si="2105"/>
        <v/>
      </c>
      <c r="AR272" s="7" t="str">
        <f t="shared" si="2106"/>
        <v/>
      </c>
      <c r="AS272" s="65">
        <f t="shared" si="2107"/>
        <v>0</v>
      </c>
      <c r="AT272" s="66">
        <f t="shared" si="2108"/>
        <v>0</v>
      </c>
      <c r="AU272" s="66">
        <f t="shared" si="2109"/>
        <v>0</v>
      </c>
      <c r="AV272" s="66">
        <f t="shared" si="2110"/>
        <v>0</v>
      </c>
      <c r="AW272" s="66">
        <f t="shared" si="2111"/>
        <v>0</v>
      </c>
      <c r="AX272" s="67">
        <f t="shared" si="2112"/>
        <v>0</v>
      </c>
      <c r="AY272" s="50" t="str">
        <f t="shared" si="2113"/>
        <v/>
      </c>
      <c r="AZ272" s="50" t="str">
        <f t="shared" si="2114"/>
        <v/>
      </c>
      <c r="BA272" s="50" t="str">
        <f t="shared" si="2115"/>
        <v/>
      </c>
      <c r="BB272" s="50" t="str">
        <f t="shared" si="2116"/>
        <v/>
      </c>
      <c r="BC272" s="50" t="str">
        <f t="shared" si="2117"/>
        <v/>
      </c>
      <c r="BD272" s="50" t="str">
        <f t="shared" si="2118"/>
        <v/>
      </c>
      <c r="BE272" s="50" t="str">
        <f t="shared" si="2119"/>
        <v/>
      </c>
      <c r="BF272" s="50" t="str">
        <f t="shared" si="2120"/>
        <v/>
      </c>
      <c r="BG272" s="50" t="str">
        <f t="shared" si="2121"/>
        <v/>
      </c>
      <c r="BH272" s="50" t="str">
        <f t="shared" si="2122"/>
        <v/>
      </c>
      <c r="BI272" s="50" t="str">
        <f t="shared" si="2123"/>
        <v/>
      </c>
      <c r="BJ272" s="50" t="str">
        <f t="shared" si="2124"/>
        <v/>
      </c>
      <c r="BK272" s="50" t="str">
        <f t="shared" si="2125"/>
        <v/>
      </c>
      <c r="BL272" s="50" t="str">
        <f t="shared" si="2126"/>
        <v/>
      </c>
      <c r="BM272" s="50" t="str">
        <f t="shared" si="2127"/>
        <v/>
      </c>
      <c r="BN272" s="50" t="str">
        <f t="shared" si="2128"/>
        <v/>
      </c>
      <c r="BO272" s="50" t="str">
        <f t="shared" si="2129"/>
        <v/>
      </c>
      <c r="BP272" s="51" t="str">
        <f t="shared" si="2130"/>
        <v/>
      </c>
      <c r="BQ272" s="50" t="str">
        <f t="shared" si="2131"/>
        <v/>
      </c>
      <c r="BR272" s="50" t="str">
        <f t="shared" si="2132"/>
        <v/>
      </c>
      <c r="BS272" s="50" t="str">
        <f t="shared" si="2133"/>
        <v/>
      </c>
      <c r="BT272" s="50" t="str">
        <f t="shared" si="2134"/>
        <v/>
      </c>
      <c r="BU272" s="50" t="str">
        <f t="shared" si="2135"/>
        <v/>
      </c>
      <c r="BV272" s="50" t="str">
        <f t="shared" si="2136"/>
        <v/>
      </c>
      <c r="BW272" s="50" t="str">
        <f t="shared" si="2137"/>
        <v/>
      </c>
      <c r="BX272" s="50" t="str">
        <f t="shared" si="2138"/>
        <v/>
      </c>
      <c r="BY272" s="50" t="str">
        <f t="shared" si="2139"/>
        <v/>
      </c>
      <c r="BZ272" s="50" t="str">
        <f t="shared" si="2140"/>
        <v/>
      </c>
      <c r="CA272" s="50" t="str">
        <f t="shared" si="2141"/>
        <v/>
      </c>
      <c r="CB272" s="50" t="str">
        <f t="shared" si="2142"/>
        <v/>
      </c>
      <c r="CC272" s="50" t="str">
        <f t="shared" si="2143"/>
        <v/>
      </c>
      <c r="CD272" s="50" t="str">
        <f t="shared" si="2144"/>
        <v/>
      </c>
      <c r="CE272" s="50" t="str">
        <f t="shared" si="2145"/>
        <v/>
      </c>
      <c r="CF272" s="50" t="str">
        <f t="shared" si="2146"/>
        <v/>
      </c>
      <c r="CG272" s="50" t="str">
        <f t="shared" si="2147"/>
        <v/>
      </c>
      <c r="CH272" s="50" t="str">
        <f t="shared" si="2148"/>
        <v/>
      </c>
      <c r="CI272" s="61" t="str">
        <f t="shared" si="2149"/>
        <v/>
      </c>
      <c r="CJ272" s="50" t="str">
        <f t="shared" si="2150"/>
        <v/>
      </c>
      <c r="CK272" s="50" t="str">
        <f t="shared" si="2151"/>
        <v/>
      </c>
      <c r="CL272" s="50" t="str">
        <f t="shared" si="2152"/>
        <v/>
      </c>
      <c r="CM272" s="50" t="str">
        <f t="shared" si="2153"/>
        <v/>
      </c>
      <c r="CN272" s="50" t="str">
        <f t="shared" si="2154"/>
        <v/>
      </c>
      <c r="CO272" s="50" t="str">
        <f t="shared" si="2155"/>
        <v/>
      </c>
      <c r="CP272" s="50" t="str">
        <f t="shared" si="2156"/>
        <v/>
      </c>
      <c r="CQ272" s="50" t="str">
        <f t="shared" si="2157"/>
        <v/>
      </c>
      <c r="CR272" s="50" t="str">
        <f t="shared" si="2158"/>
        <v/>
      </c>
      <c r="CS272" s="50" t="str">
        <f t="shared" si="2159"/>
        <v/>
      </c>
      <c r="CT272" s="50" t="str">
        <f t="shared" si="2160"/>
        <v/>
      </c>
      <c r="CU272" s="50" t="str">
        <f t="shared" si="2161"/>
        <v/>
      </c>
      <c r="CV272" s="50" t="str">
        <f t="shared" si="2162"/>
        <v/>
      </c>
      <c r="CW272" s="50" t="str">
        <f t="shared" si="2163"/>
        <v/>
      </c>
      <c r="CX272" s="50" t="str">
        <f t="shared" si="2164"/>
        <v/>
      </c>
      <c r="CY272" s="50" t="str">
        <f t="shared" si="2165"/>
        <v/>
      </c>
      <c r="CZ272" s="50" t="str">
        <f t="shared" si="2166"/>
        <v/>
      </c>
      <c r="DA272" s="68">
        <f t="shared" si="2167"/>
        <v>0</v>
      </c>
      <c r="DB272" s="69">
        <f t="shared" si="2168"/>
        <v>0</v>
      </c>
      <c r="DC272" s="70">
        <f t="shared" si="2169"/>
        <v>0</v>
      </c>
      <c r="DD272" s="27"/>
    </row>
    <row r="273" spans="1:108" ht="24.95" customHeight="1">
      <c r="A273" s="14"/>
      <c r="B273" s="53" t="s">
        <v>29</v>
      </c>
      <c r="C273" s="190"/>
      <c r="D273" s="191"/>
      <c r="E273" s="56"/>
      <c r="F273" s="56"/>
      <c r="G273" s="56"/>
      <c r="H273" s="56"/>
      <c r="I273" s="56"/>
      <c r="J273" s="56"/>
      <c r="K273" s="56"/>
      <c r="L273" s="56"/>
      <c r="M273" s="56"/>
      <c r="N273" s="57">
        <f t="shared" si="2086"/>
        <v>0</v>
      </c>
      <c r="O273" s="56"/>
      <c r="P273" s="56"/>
      <c r="Q273" s="56"/>
      <c r="R273" s="56"/>
      <c r="S273" s="56"/>
      <c r="T273" s="56"/>
      <c r="U273" s="56"/>
      <c r="V273" s="56"/>
      <c r="W273" s="56"/>
      <c r="X273" s="57">
        <f t="shared" si="2087"/>
        <v>0</v>
      </c>
      <c r="Y273" s="57">
        <f t="shared" si="2088"/>
        <v>0</v>
      </c>
      <c r="Z273" s="164"/>
      <c r="AA273" s="7" t="str">
        <f t="shared" si="2089"/>
        <v/>
      </c>
      <c r="AB273" s="7" t="str">
        <f t="shared" si="2090"/>
        <v/>
      </c>
      <c r="AC273" s="7" t="str">
        <f t="shared" si="2091"/>
        <v/>
      </c>
      <c r="AD273" s="7" t="str">
        <f t="shared" si="2092"/>
        <v/>
      </c>
      <c r="AE273" s="7" t="str">
        <f t="shared" si="2093"/>
        <v/>
      </c>
      <c r="AF273" s="7" t="str">
        <f t="shared" si="2094"/>
        <v/>
      </c>
      <c r="AG273" s="7" t="str">
        <f t="shared" si="2095"/>
        <v/>
      </c>
      <c r="AH273" s="7" t="str">
        <f t="shared" si="2096"/>
        <v/>
      </c>
      <c r="AI273" s="7" t="str">
        <f t="shared" si="2097"/>
        <v/>
      </c>
      <c r="AJ273" s="7" t="str">
        <f t="shared" si="2098"/>
        <v/>
      </c>
      <c r="AK273" s="7" t="str">
        <f t="shared" si="2099"/>
        <v/>
      </c>
      <c r="AL273" s="7" t="str">
        <f t="shared" si="2100"/>
        <v/>
      </c>
      <c r="AM273" s="7" t="str">
        <f t="shared" si="2101"/>
        <v/>
      </c>
      <c r="AN273" s="7" t="str">
        <f t="shared" si="2102"/>
        <v/>
      </c>
      <c r="AO273" s="7" t="str">
        <f t="shared" si="2103"/>
        <v/>
      </c>
      <c r="AP273" s="7" t="str">
        <f t="shared" si="2104"/>
        <v/>
      </c>
      <c r="AQ273" s="7" t="str">
        <f t="shared" si="2105"/>
        <v/>
      </c>
      <c r="AR273" s="7" t="str">
        <f t="shared" si="2106"/>
        <v/>
      </c>
      <c r="AS273" s="65">
        <f t="shared" si="2107"/>
        <v>0</v>
      </c>
      <c r="AT273" s="66">
        <f t="shared" si="2108"/>
        <v>0</v>
      </c>
      <c r="AU273" s="66">
        <f t="shared" si="2109"/>
        <v>0</v>
      </c>
      <c r="AV273" s="66">
        <f t="shared" si="2110"/>
        <v>0</v>
      </c>
      <c r="AW273" s="66">
        <f t="shared" si="2111"/>
        <v>0</v>
      </c>
      <c r="AX273" s="67">
        <f t="shared" si="2112"/>
        <v>0</v>
      </c>
      <c r="AY273" s="50" t="str">
        <f t="shared" si="2113"/>
        <v/>
      </c>
      <c r="AZ273" s="50" t="str">
        <f t="shared" si="2114"/>
        <v/>
      </c>
      <c r="BA273" s="50" t="str">
        <f t="shared" si="2115"/>
        <v/>
      </c>
      <c r="BB273" s="50" t="str">
        <f t="shared" si="2116"/>
        <v/>
      </c>
      <c r="BC273" s="50" t="str">
        <f t="shared" si="2117"/>
        <v/>
      </c>
      <c r="BD273" s="50" t="str">
        <f t="shared" si="2118"/>
        <v/>
      </c>
      <c r="BE273" s="50" t="str">
        <f t="shared" si="2119"/>
        <v/>
      </c>
      <c r="BF273" s="50" t="str">
        <f t="shared" si="2120"/>
        <v/>
      </c>
      <c r="BG273" s="50" t="str">
        <f t="shared" si="2121"/>
        <v/>
      </c>
      <c r="BH273" s="50" t="str">
        <f t="shared" si="2122"/>
        <v/>
      </c>
      <c r="BI273" s="50" t="str">
        <f t="shared" si="2123"/>
        <v/>
      </c>
      <c r="BJ273" s="50" t="str">
        <f t="shared" si="2124"/>
        <v/>
      </c>
      <c r="BK273" s="50" t="str">
        <f t="shared" si="2125"/>
        <v/>
      </c>
      <c r="BL273" s="50" t="str">
        <f t="shared" si="2126"/>
        <v/>
      </c>
      <c r="BM273" s="50" t="str">
        <f t="shared" si="2127"/>
        <v/>
      </c>
      <c r="BN273" s="50" t="str">
        <f t="shared" si="2128"/>
        <v/>
      </c>
      <c r="BO273" s="50" t="str">
        <f t="shared" si="2129"/>
        <v/>
      </c>
      <c r="BP273" s="51" t="str">
        <f t="shared" si="2130"/>
        <v/>
      </c>
      <c r="BQ273" s="50" t="str">
        <f t="shared" si="2131"/>
        <v/>
      </c>
      <c r="BR273" s="50" t="str">
        <f t="shared" si="2132"/>
        <v/>
      </c>
      <c r="BS273" s="50" t="str">
        <f t="shared" si="2133"/>
        <v/>
      </c>
      <c r="BT273" s="50" t="str">
        <f t="shared" si="2134"/>
        <v/>
      </c>
      <c r="BU273" s="50" t="str">
        <f t="shared" si="2135"/>
        <v/>
      </c>
      <c r="BV273" s="50" t="str">
        <f t="shared" si="2136"/>
        <v/>
      </c>
      <c r="BW273" s="50" t="str">
        <f t="shared" si="2137"/>
        <v/>
      </c>
      <c r="BX273" s="50" t="str">
        <f t="shared" si="2138"/>
        <v/>
      </c>
      <c r="BY273" s="50" t="str">
        <f t="shared" si="2139"/>
        <v/>
      </c>
      <c r="BZ273" s="50" t="str">
        <f t="shared" si="2140"/>
        <v/>
      </c>
      <c r="CA273" s="50" t="str">
        <f t="shared" si="2141"/>
        <v/>
      </c>
      <c r="CB273" s="50" t="str">
        <f t="shared" si="2142"/>
        <v/>
      </c>
      <c r="CC273" s="50" t="str">
        <f t="shared" si="2143"/>
        <v/>
      </c>
      <c r="CD273" s="50" t="str">
        <f t="shared" si="2144"/>
        <v/>
      </c>
      <c r="CE273" s="50" t="str">
        <f t="shared" si="2145"/>
        <v/>
      </c>
      <c r="CF273" s="50" t="str">
        <f t="shared" si="2146"/>
        <v/>
      </c>
      <c r="CG273" s="50" t="str">
        <f t="shared" si="2147"/>
        <v/>
      </c>
      <c r="CH273" s="50" t="str">
        <f t="shared" si="2148"/>
        <v/>
      </c>
      <c r="CI273" s="61" t="str">
        <f t="shared" si="2149"/>
        <v/>
      </c>
      <c r="CJ273" s="50" t="str">
        <f t="shared" si="2150"/>
        <v/>
      </c>
      <c r="CK273" s="50" t="str">
        <f t="shared" si="2151"/>
        <v/>
      </c>
      <c r="CL273" s="50" t="str">
        <f t="shared" si="2152"/>
        <v/>
      </c>
      <c r="CM273" s="50" t="str">
        <f t="shared" si="2153"/>
        <v/>
      </c>
      <c r="CN273" s="50" t="str">
        <f t="shared" si="2154"/>
        <v/>
      </c>
      <c r="CO273" s="50" t="str">
        <f t="shared" si="2155"/>
        <v/>
      </c>
      <c r="CP273" s="50" t="str">
        <f t="shared" si="2156"/>
        <v/>
      </c>
      <c r="CQ273" s="50" t="str">
        <f t="shared" si="2157"/>
        <v/>
      </c>
      <c r="CR273" s="50" t="str">
        <f t="shared" si="2158"/>
        <v/>
      </c>
      <c r="CS273" s="50" t="str">
        <f t="shared" si="2159"/>
        <v/>
      </c>
      <c r="CT273" s="50" t="str">
        <f t="shared" si="2160"/>
        <v/>
      </c>
      <c r="CU273" s="50" t="str">
        <f t="shared" si="2161"/>
        <v/>
      </c>
      <c r="CV273" s="50" t="str">
        <f t="shared" si="2162"/>
        <v/>
      </c>
      <c r="CW273" s="50" t="str">
        <f t="shared" si="2163"/>
        <v/>
      </c>
      <c r="CX273" s="50" t="str">
        <f t="shared" si="2164"/>
        <v/>
      </c>
      <c r="CY273" s="50" t="str">
        <f t="shared" si="2165"/>
        <v/>
      </c>
      <c r="CZ273" s="50" t="str">
        <f t="shared" si="2166"/>
        <v/>
      </c>
      <c r="DA273" s="68">
        <f t="shared" si="2167"/>
        <v>0</v>
      </c>
      <c r="DB273" s="69">
        <f t="shared" si="2168"/>
        <v>0</v>
      </c>
      <c r="DC273" s="70">
        <f t="shared" si="2169"/>
        <v>0</v>
      </c>
      <c r="DD273" s="27"/>
    </row>
    <row r="274" spans="1:108" s="82" customFormat="1" ht="24.95" customHeight="1" thickBot="1">
      <c r="A274" s="71"/>
      <c r="B274" s="72" t="s">
        <v>30</v>
      </c>
      <c r="C274" s="190"/>
      <c r="D274" s="191"/>
      <c r="E274" s="56"/>
      <c r="F274" s="56"/>
      <c r="G274" s="56"/>
      <c r="H274" s="56"/>
      <c r="I274" s="56"/>
      <c r="J274" s="56"/>
      <c r="K274" s="56"/>
      <c r="L274" s="56"/>
      <c r="M274" s="56"/>
      <c r="N274" s="57">
        <f t="shared" si="2086"/>
        <v>0</v>
      </c>
      <c r="O274" s="56"/>
      <c r="P274" s="56"/>
      <c r="Q274" s="56"/>
      <c r="R274" s="56"/>
      <c r="S274" s="56"/>
      <c r="T274" s="56"/>
      <c r="U274" s="56"/>
      <c r="V274" s="56"/>
      <c r="W274" s="56"/>
      <c r="X274" s="73">
        <f t="shared" si="2087"/>
        <v>0</v>
      </c>
      <c r="Y274" s="73">
        <f t="shared" si="2088"/>
        <v>0</v>
      </c>
      <c r="Z274" s="166"/>
      <c r="AA274" s="7" t="str">
        <f t="shared" si="2089"/>
        <v/>
      </c>
      <c r="AB274" s="7" t="str">
        <f t="shared" si="2090"/>
        <v/>
      </c>
      <c r="AC274" s="7" t="str">
        <f t="shared" si="2091"/>
        <v/>
      </c>
      <c r="AD274" s="7" t="str">
        <f t="shared" si="2092"/>
        <v/>
      </c>
      <c r="AE274" s="7" t="str">
        <f t="shared" si="2093"/>
        <v/>
      </c>
      <c r="AF274" s="7" t="str">
        <f t="shared" si="2094"/>
        <v/>
      </c>
      <c r="AG274" s="7" t="str">
        <f t="shared" si="2095"/>
        <v/>
      </c>
      <c r="AH274" s="7" t="str">
        <f t="shared" si="2096"/>
        <v/>
      </c>
      <c r="AI274" s="7" t="str">
        <f t="shared" si="2097"/>
        <v/>
      </c>
      <c r="AJ274" s="7" t="str">
        <f t="shared" si="2098"/>
        <v/>
      </c>
      <c r="AK274" s="7" t="str">
        <f t="shared" si="2099"/>
        <v/>
      </c>
      <c r="AL274" s="7" t="str">
        <f t="shared" si="2100"/>
        <v/>
      </c>
      <c r="AM274" s="7" t="str">
        <f t="shared" si="2101"/>
        <v/>
      </c>
      <c r="AN274" s="7" t="str">
        <f t="shared" si="2102"/>
        <v/>
      </c>
      <c r="AO274" s="7" t="str">
        <f t="shared" si="2103"/>
        <v/>
      </c>
      <c r="AP274" s="7" t="str">
        <f t="shared" si="2104"/>
        <v/>
      </c>
      <c r="AQ274" s="7" t="str">
        <f t="shared" si="2105"/>
        <v/>
      </c>
      <c r="AR274" s="7" t="str">
        <f t="shared" si="2106"/>
        <v/>
      </c>
      <c r="AS274" s="75">
        <f t="shared" si="2107"/>
        <v>0</v>
      </c>
      <c r="AT274" s="76">
        <f t="shared" si="2108"/>
        <v>0</v>
      </c>
      <c r="AU274" s="76">
        <f t="shared" si="2109"/>
        <v>0</v>
      </c>
      <c r="AV274" s="76">
        <f t="shared" si="2110"/>
        <v>0</v>
      </c>
      <c r="AW274" s="76">
        <f t="shared" si="2111"/>
        <v>0</v>
      </c>
      <c r="AX274" s="77">
        <f t="shared" si="2112"/>
        <v>0</v>
      </c>
      <c r="AY274" s="50" t="str">
        <f t="shared" si="2113"/>
        <v/>
      </c>
      <c r="AZ274" s="50" t="str">
        <f t="shared" si="2114"/>
        <v/>
      </c>
      <c r="BA274" s="50" t="str">
        <f t="shared" si="2115"/>
        <v/>
      </c>
      <c r="BB274" s="50" t="str">
        <f t="shared" si="2116"/>
        <v/>
      </c>
      <c r="BC274" s="50" t="str">
        <f t="shared" si="2117"/>
        <v/>
      </c>
      <c r="BD274" s="50" t="str">
        <f t="shared" si="2118"/>
        <v/>
      </c>
      <c r="BE274" s="50" t="str">
        <f t="shared" si="2119"/>
        <v/>
      </c>
      <c r="BF274" s="50" t="str">
        <f t="shared" si="2120"/>
        <v/>
      </c>
      <c r="BG274" s="50" t="str">
        <f t="shared" si="2121"/>
        <v/>
      </c>
      <c r="BH274" s="50" t="str">
        <f t="shared" si="2122"/>
        <v/>
      </c>
      <c r="BI274" s="50" t="str">
        <f t="shared" si="2123"/>
        <v/>
      </c>
      <c r="BJ274" s="50" t="str">
        <f t="shared" si="2124"/>
        <v/>
      </c>
      <c r="BK274" s="50" t="str">
        <f t="shared" si="2125"/>
        <v/>
      </c>
      <c r="BL274" s="50" t="str">
        <f t="shared" si="2126"/>
        <v/>
      </c>
      <c r="BM274" s="50" t="str">
        <f t="shared" si="2127"/>
        <v/>
      </c>
      <c r="BN274" s="50" t="str">
        <f t="shared" si="2128"/>
        <v/>
      </c>
      <c r="BO274" s="50" t="str">
        <f t="shared" si="2129"/>
        <v/>
      </c>
      <c r="BP274" s="51" t="str">
        <f t="shared" si="2130"/>
        <v/>
      </c>
      <c r="BQ274" s="50" t="str">
        <f t="shared" si="2131"/>
        <v/>
      </c>
      <c r="BR274" s="50" t="str">
        <f t="shared" si="2132"/>
        <v/>
      </c>
      <c r="BS274" s="50" t="str">
        <f t="shared" si="2133"/>
        <v/>
      </c>
      <c r="BT274" s="50" t="str">
        <f t="shared" si="2134"/>
        <v/>
      </c>
      <c r="BU274" s="50" t="str">
        <f t="shared" si="2135"/>
        <v/>
      </c>
      <c r="BV274" s="50" t="str">
        <f t="shared" si="2136"/>
        <v/>
      </c>
      <c r="BW274" s="50" t="str">
        <f t="shared" si="2137"/>
        <v/>
      </c>
      <c r="BX274" s="50" t="str">
        <f t="shared" si="2138"/>
        <v/>
      </c>
      <c r="BY274" s="50" t="str">
        <f t="shared" si="2139"/>
        <v/>
      </c>
      <c r="BZ274" s="50" t="str">
        <f t="shared" si="2140"/>
        <v/>
      </c>
      <c r="CA274" s="50" t="str">
        <f t="shared" si="2141"/>
        <v/>
      </c>
      <c r="CB274" s="50" t="str">
        <f t="shared" si="2142"/>
        <v/>
      </c>
      <c r="CC274" s="50" t="str">
        <f t="shared" si="2143"/>
        <v/>
      </c>
      <c r="CD274" s="50" t="str">
        <f t="shared" si="2144"/>
        <v/>
      </c>
      <c r="CE274" s="50" t="str">
        <f t="shared" si="2145"/>
        <v/>
      </c>
      <c r="CF274" s="50" t="str">
        <f t="shared" si="2146"/>
        <v/>
      </c>
      <c r="CG274" s="50" t="str">
        <f t="shared" si="2147"/>
        <v/>
      </c>
      <c r="CH274" s="50" t="str">
        <f t="shared" si="2148"/>
        <v/>
      </c>
      <c r="CI274" s="61" t="str">
        <f t="shared" si="2149"/>
        <v/>
      </c>
      <c r="CJ274" s="50" t="str">
        <f t="shared" si="2150"/>
        <v/>
      </c>
      <c r="CK274" s="50" t="str">
        <f t="shared" si="2151"/>
        <v/>
      </c>
      <c r="CL274" s="50" t="str">
        <f t="shared" si="2152"/>
        <v/>
      </c>
      <c r="CM274" s="50" t="str">
        <f t="shared" si="2153"/>
        <v/>
      </c>
      <c r="CN274" s="50" t="str">
        <f t="shared" si="2154"/>
        <v/>
      </c>
      <c r="CO274" s="50" t="str">
        <f t="shared" si="2155"/>
        <v/>
      </c>
      <c r="CP274" s="50" t="str">
        <f t="shared" si="2156"/>
        <v/>
      </c>
      <c r="CQ274" s="50" t="str">
        <f t="shared" si="2157"/>
        <v/>
      </c>
      <c r="CR274" s="50" t="str">
        <f t="shared" si="2158"/>
        <v/>
      </c>
      <c r="CS274" s="50" t="str">
        <f t="shared" si="2159"/>
        <v/>
      </c>
      <c r="CT274" s="50" t="str">
        <f t="shared" si="2160"/>
        <v/>
      </c>
      <c r="CU274" s="50" t="str">
        <f t="shared" si="2161"/>
        <v/>
      </c>
      <c r="CV274" s="50" t="str">
        <f t="shared" si="2162"/>
        <v/>
      </c>
      <c r="CW274" s="50" t="str">
        <f t="shared" si="2163"/>
        <v/>
      </c>
      <c r="CX274" s="50" t="str">
        <f t="shared" si="2164"/>
        <v/>
      </c>
      <c r="CY274" s="50" t="str">
        <f t="shared" si="2165"/>
        <v/>
      </c>
      <c r="CZ274" s="50" t="str">
        <f t="shared" si="2166"/>
        <v/>
      </c>
      <c r="DA274" s="78">
        <f t="shared" si="2167"/>
        <v>0</v>
      </c>
      <c r="DB274" s="79">
        <f t="shared" si="2168"/>
        <v>0</v>
      </c>
      <c r="DC274" s="80">
        <f t="shared" si="2169"/>
        <v>0</v>
      </c>
      <c r="DD274" s="81"/>
    </row>
    <row r="275" spans="1:108" ht="12.75" customHeight="1">
      <c r="A275" s="14"/>
      <c r="B275" s="83"/>
      <c r="C275" s="83"/>
      <c r="D275" s="83"/>
      <c r="E275" s="84"/>
      <c r="F275" s="84"/>
      <c r="G275" s="84"/>
      <c r="H275" s="84"/>
      <c r="I275" s="84"/>
      <c r="J275" s="84"/>
      <c r="K275" s="84"/>
      <c r="L275" s="84"/>
      <c r="M275" s="84"/>
      <c r="N275" s="84"/>
      <c r="O275" s="84"/>
      <c r="P275" s="85"/>
      <c r="Q275" s="85"/>
      <c r="R275" s="85"/>
      <c r="S275" s="85"/>
      <c r="T275" s="85"/>
      <c r="U275" s="85"/>
      <c r="V275" s="85"/>
      <c r="W275" s="85"/>
      <c r="X275" s="192">
        <f t="shared" ref="X275" si="2170">SUM(Y271:Y274)</f>
        <v>0</v>
      </c>
      <c r="Y275" s="193"/>
      <c r="Z275" s="164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198">
        <f t="shared" ref="AS275:AX275" si="2171">SUM(AS271:AS274)</f>
        <v>0</v>
      </c>
      <c r="AT275" s="200">
        <f t="shared" si="2171"/>
        <v>0</v>
      </c>
      <c r="AU275" s="200">
        <f t="shared" si="2171"/>
        <v>0</v>
      </c>
      <c r="AV275" s="200">
        <f t="shared" si="2171"/>
        <v>0</v>
      </c>
      <c r="AW275" s="200">
        <f t="shared" si="2171"/>
        <v>0</v>
      </c>
      <c r="AX275" s="204">
        <f t="shared" si="2171"/>
        <v>0</v>
      </c>
      <c r="AY275" s="50"/>
      <c r="AZ275" s="50"/>
      <c r="BA275" s="50"/>
      <c r="BB275" s="50"/>
      <c r="BC275" s="50"/>
      <c r="BD275" s="50"/>
      <c r="BE275" s="50"/>
      <c r="BF275" s="50"/>
      <c r="BG275" s="50"/>
      <c r="BH275" s="50"/>
      <c r="BI275" s="50"/>
      <c r="BJ275" s="50"/>
      <c r="BK275" s="50"/>
      <c r="BL275" s="50"/>
      <c r="BM275" s="50"/>
      <c r="BN275" s="50"/>
      <c r="BO275" s="50"/>
      <c r="BP275" s="51"/>
      <c r="BQ275" s="50"/>
      <c r="BR275" s="50"/>
      <c r="BS275" s="50"/>
      <c r="BT275" s="50"/>
      <c r="BU275" s="50"/>
      <c r="BV275" s="50"/>
      <c r="BW275" s="50"/>
      <c r="BX275" s="50"/>
      <c r="BY275" s="50"/>
      <c r="BZ275" s="50"/>
      <c r="CA275" s="50"/>
      <c r="CB275" s="50"/>
      <c r="CC275" s="50"/>
      <c r="CD275" s="50"/>
      <c r="CE275" s="50"/>
      <c r="CF275" s="50"/>
      <c r="CG275" s="50"/>
      <c r="CH275" s="50"/>
      <c r="CI275" s="61"/>
      <c r="CJ275" s="50"/>
      <c r="CK275" s="50"/>
      <c r="CL275" s="50"/>
      <c r="CM275" s="50"/>
      <c r="CN275" s="50"/>
      <c r="CO275" s="50"/>
      <c r="CP275" s="50"/>
      <c r="CQ275" s="50"/>
      <c r="CR275" s="50"/>
      <c r="CS275" s="50"/>
      <c r="CT275" s="50"/>
      <c r="CU275" s="50"/>
      <c r="CV275" s="50"/>
      <c r="CW275" s="50"/>
      <c r="CX275" s="50"/>
      <c r="CY275" s="50"/>
      <c r="CZ275" s="50"/>
      <c r="DA275" s="206">
        <f t="shared" ref="DA275:DC275" si="2172">SUM(DA271:DA274)</f>
        <v>0</v>
      </c>
      <c r="DB275" s="186">
        <f t="shared" si="2172"/>
        <v>0</v>
      </c>
      <c r="DC275" s="188">
        <f t="shared" si="2172"/>
        <v>0</v>
      </c>
      <c r="DD275" s="27"/>
    </row>
    <row r="276" spans="1:108" ht="12.75" customHeight="1" thickBot="1">
      <c r="A276" s="14"/>
      <c r="B276" s="83"/>
      <c r="C276" s="83"/>
      <c r="D276" s="83"/>
      <c r="E276" s="84"/>
      <c r="F276" s="84"/>
      <c r="G276" s="84"/>
      <c r="H276" s="84"/>
      <c r="I276" s="84"/>
      <c r="J276" s="84"/>
      <c r="K276" s="84"/>
      <c r="L276" s="84"/>
      <c r="M276" s="84"/>
      <c r="N276" s="84"/>
      <c r="O276" s="84"/>
      <c r="P276" s="85"/>
      <c r="Q276" s="85"/>
      <c r="R276" s="85"/>
      <c r="S276" s="85"/>
      <c r="T276" s="85"/>
      <c r="U276" s="85"/>
      <c r="V276" s="85"/>
      <c r="W276" s="85"/>
      <c r="X276" s="194"/>
      <c r="Y276" s="195"/>
      <c r="Z276" s="164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199"/>
      <c r="AT276" s="201"/>
      <c r="AU276" s="201"/>
      <c r="AV276" s="201"/>
      <c r="AW276" s="201"/>
      <c r="AX276" s="205"/>
      <c r="AY276" s="50"/>
      <c r="AZ276" s="50"/>
      <c r="BA276" s="50"/>
      <c r="BB276" s="50"/>
      <c r="BC276" s="50"/>
      <c r="BD276" s="50"/>
      <c r="BE276" s="50"/>
      <c r="BF276" s="50"/>
      <c r="BG276" s="50"/>
      <c r="BH276" s="50"/>
      <c r="BI276" s="50"/>
      <c r="BJ276" s="50"/>
      <c r="BK276" s="50"/>
      <c r="BL276" s="50"/>
      <c r="BM276" s="50"/>
      <c r="BN276" s="50"/>
      <c r="BO276" s="50"/>
      <c r="BP276" s="51"/>
      <c r="BQ276" s="50"/>
      <c r="BR276" s="50"/>
      <c r="BS276" s="50"/>
      <c r="BT276" s="50"/>
      <c r="BU276" s="50"/>
      <c r="BV276" s="50"/>
      <c r="BW276" s="50"/>
      <c r="BX276" s="50"/>
      <c r="BY276" s="50"/>
      <c r="BZ276" s="50"/>
      <c r="CA276" s="50"/>
      <c r="CB276" s="50"/>
      <c r="CC276" s="50"/>
      <c r="CD276" s="50"/>
      <c r="CE276" s="50"/>
      <c r="CF276" s="50"/>
      <c r="CG276" s="50"/>
      <c r="CH276" s="50"/>
      <c r="CI276" s="61"/>
      <c r="CJ276" s="50"/>
      <c r="CK276" s="50"/>
      <c r="CL276" s="50"/>
      <c r="CM276" s="50"/>
      <c r="CN276" s="50"/>
      <c r="CO276" s="50"/>
      <c r="CP276" s="50"/>
      <c r="CQ276" s="50"/>
      <c r="CR276" s="50"/>
      <c r="CS276" s="50"/>
      <c r="CT276" s="50"/>
      <c r="CU276" s="50"/>
      <c r="CV276" s="50"/>
      <c r="CW276" s="50"/>
      <c r="CX276" s="50"/>
      <c r="CY276" s="50"/>
      <c r="CZ276" s="50"/>
      <c r="DA276" s="207"/>
      <c r="DB276" s="187"/>
      <c r="DC276" s="189"/>
      <c r="DD276" s="27"/>
    </row>
    <row r="277" spans="1:108" ht="13.5" customHeight="1" thickBot="1">
      <c r="A277" s="14"/>
      <c r="B277" s="83"/>
      <c r="C277" s="83"/>
      <c r="D277" s="83"/>
      <c r="E277" s="84"/>
      <c r="F277" s="84"/>
      <c r="G277" s="84"/>
      <c r="H277" s="84"/>
      <c r="I277" s="84"/>
      <c r="J277" s="84"/>
      <c r="K277" s="84"/>
      <c r="L277" s="84"/>
      <c r="M277" s="84"/>
      <c r="N277" s="84"/>
      <c r="O277" s="84"/>
      <c r="P277" s="85"/>
      <c r="Q277" s="85"/>
      <c r="R277" s="85"/>
      <c r="S277" s="85"/>
      <c r="T277" s="85"/>
      <c r="U277" s="85"/>
      <c r="V277" s="85"/>
      <c r="W277" s="85"/>
      <c r="X277" s="196"/>
      <c r="Y277" s="197"/>
      <c r="Z277" s="164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22"/>
      <c r="AT277" s="23"/>
      <c r="AU277" s="23"/>
      <c r="AV277" s="23"/>
      <c r="AW277" s="23"/>
      <c r="AX277" s="23"/>
      <c r="AY277" s="24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5"/>
      <c r="BM277" s="25"/>
      <c r="BN277" s="25"/>
      <c r="BO277" s="25"/>
      <c r="BP277" s="26"/>
      <c r="BQ277" s="25"/>
      <c r="BR277" s="25"/>
      <c r="BS277" s="25"/>
      <c r="BT277" s="25"/>
      <c r="BU277" s="25"/>
      <c r="BV277" s="25"/>
      <c r="BW277" s="25"/>
      <c r="BX277" s="25"/>
      <c r="BY277" s="25"/>
      <c r="BZ277" s="25"/>
      <c r="CA277" s="25"/>
      <c r="CB277" s="25"/>
      <c r="CC277" s="25"/>
      <c r="CD277" s="25"/>
      <c r="CE277" s="25"/>
      <c r="CF277" s="25"/>
      <c r="CG277" s="25"/>
      <c r="CH277" s="25"/>
      <c r="CI277" s="24"/>
      <c r="CJ277" s="25"/>
      <c r="CK277" s="25"/>
      <c r="CL277" s="25"/>
      <c r="CM277" s="25"/>
      <c r="CN277" s="25"/>
      <c r="CO277" s="25"/>
      <c r="CP277" s="25"/>
      <c r="CQ277" s="25"/>
      <c r="CR277" s="25"/>
      <c r="CS277" s="25"/>
      <c r="CT277" s="25"/>
      <c r="CU277" s="25"/>
      <c r="CV277" s="25"/>
      <c r="CW277" s="25"/>
      <c r="CX277" s="25"/>
      <c r="CY277" s="25"/>
      <c r="CZ277" s="26"/>
      <c r="DA277" s="23"/>
      <c r="DB277" s="23"/>
      <c r="DC277" s="23"/>
      <c r="DD277" s="27"/>
    </row>
    <row r="278" spans="1:108">
      <c r="A278" s="28"/>
      <c r="B278" s="86"/>
      <c r="C278" s="86"/>
      <c r="D278" s="86"/>
      <c r="E278" s="87"/>
      <c r="F278" s="87"/>
      <c r="G278" s="87"/>
      <c r="H278" s="87"/>
      <c r="I278" s="87"/>
      <c r="J278" s="87"/>
      <c r="K278" s="87"/>
      <c r="L278" s="87"/>
      <c r="M278" s="87"/>
      <c r="N278" s="88"/>
      <c r="O278" s="88"/>
      <c r="P278" s="89"/>
      <c r="Q278" s="89"/>
      <c r="R278" s="89"/>
      <c r="S278" s="89"/>
      <c r="T278" s="89"/>
      <c r="U278" s="89"/>
      <c r="V278" s="89"/>
      <c r="W278" s="89"/>
      <c r="X278" s="89"/>
      <c r="Y278" s="89"/>
      <c r="Z278" s="16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22"/>
      <c r="AT278" s="23"/>
      <c r="AU278" s="23"/>
      <c r="AV278" s="23"/>
      <c r="AW278" s="23"/>
      <c r="AX278" s="23"/>
      <c r="AY278" s="24"/>
      <c r="AZ278" s="25"/>
      <c r="BA278" s="25"/>
      <c r="BB278" s="25"/>
      <c r="BC278" s="25"/>
      <c r="BD278" s="25"/>
      <c r="BE278" s="25"/>
      <c r="BF278" s="25"/>
      <c r="BG278" s="25"/>
      <c r="BH278" s="25"/>
      <c r="BI278" s="25"/>
      <c r="BJ278" s="25"/>
      <c r="BK278" s="25"/>
      <c r="BL278" s="25"/>
      <c r="BM278" s="25"/>
      <c r="BN278" s="25"/>
      <c r="BO278" s="25"/>
      <c r="BP278" s="26"/>
      <c r="BQ278" s="25"/>
      <c r="BR278" s="25"/>
      <c r="BS278" s="25"/>
      <c r="BT278" s="25"/>
      <c r="BU278" s="25"/>
      <c r="BV278" s="25"/>
      <c r="BW278" s="25"/>
      <c r="BX278" s="25"/>
      <c r="BY278" s="25"/>
      <c r="BZ278" s="25"/>
      <c r="CA278" s="25"/>
      <c r="CB278" s="25"/>
      <c r="CC278" s="25"/>
      <c r="CD278" s="25"/>
      <c r="CE278" s="25"/>
      <c r="CF278" s="25"/>
      <c r="CG278" s="25"/>
      <c r="CH278" s="25"/>
      <c r="CI278" s="24"/>
      <c r="CJ278" s="25"/>
      <c r="CK278" s="25"/>
      <c r="CL278" s="25"/>
      <c r="CM278" s="25"/>
      <c r="CN278" s="25"/>
      <c r="CO278" s="25"/>
      <c r="CP278" s="25"/>
      <c r="CQ278" s="25"/>
      <c r="CR278" s="25"/>
      <c r="CS278" s="25"/>
      <c r="CT278" s="25"/>
      <c r="CU278" s="25"/>
      <c r="CV278" s="25"/>
      <c r="CW278" s="25"/>
      <c r="CX278" s="25"/>
      <c r="CY278" s="25"/>
      <c r="CZ278" s="26"/>
      <c r="DA278" s="23"/>
      <c r="DB278" s="23"/>
      <c r="DC278" s="23"/>
      <c r="DD278" s="27"/>
    </row>
    <row r="279" spans="1:108">
      <c r="A279" s="14"/>
      <c r="B279" s="35"/>
      <c r="C279" s="36"/>
      <c r="D279" s="37" t="s">
        <v>7</v>
      </c>
      <c r="E279" s="42">
        <f t="shared" ref="E279:T279" si="2173">E$4</f>
        <v>4</v>
      </c>
      <c r="F279" s="42">
        <f t="shared" si="2173"/>
        <v>4</v>
      </c>
      <c r="G279" s="42">
        <f t="shared" si="2173"/>
        <v>3</v>
      </c>
      <c r="H279" s="42">
        <f t="shared" si="2173"/>
        <v>4</v>
      </c>
      <c r="I279" s="42">
        <f t="shared" si="2173"/>
        <v>5</v>
      </c>
      <c r="J279" s="42">
        <f t="shared" si="2173"/>
        <v>3</v>
      </c>
      <c r="K279" s="42">
        <f t="shared" si="2173"/>
        <v>4</v>
      </c>
      <c r="L279" s="42">
        <f t="shared" si="2173"/>
        <v>5</v>
      </c>
      <c r="M279" s="42">
        <f t="shared" si="2173"/>
        <v>4</v>
      </c>
      <c r="N279" s="42">
        <f t="shared" si="2173"/>
        <v>36</v>
      </c>
      <c r="O279" s="42">
        <f t="shared" si="2173"/>
        <v>4</v>
      </c>
      <c r="P279" s="42">
        <f t="shared" si="2173"/>
        <v>3</v>
      </c>
      <c r="Q279" s="42">
        <f t="shared" si="2173"/>
        <v>4</v>
      </c>
      <c r="R279" s="42">
        <f t="shared" si="2173"/>
        <v>3</v>
      </c>
      <c r="S279" s="42">
        <f t="shared" si="2173"/>
        <v>5</v>
      </c>
      <c r="T279" s="42">
        <f t="shared" si="2173"/>
        <v>4</v>
      </c>
      <c r="U279" s="42">
        <f t="shared" ref="U279:Y279" si="2174">U$4</f>
        <v>4</v>
      </c>
      <c r="V279" s="42">
        <f t="shared" si="2174"/>
        <v>4</v>
      </c>
      <c r="W279" s="42">
        <f t="shared" si="2174"/>
        <v>5</v>
      </c>
      <c r="X279" s="42">
        <f t="shared" si="2174"/>
        <v>36</v>
      </c>
      <c r="Y279" s="42">
        <f t="shared" si="2174"/>
        <v>72</v>
      </c>
      <c r="Z279" s="164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22"/>
      <c r="AT279" s="23"/>
      <c r="AU279" s="23"/>
      <c r="AV279" s="23"/>
      <c r="AW279" s="23"/>
      <c r="AX279" s="23"/>
      <c r="AY279" s="24"/>
      <c r="AZ279" s="25"/>
      <c r="BA279" s="25"/>
      <c r="BB279" s="25"/>
      <c r="BC279" s="25"/>
      <c r="BD279" s="25"/>
      <c r="BE279" s="25"/>
      <c r="BF279" s="25"/>
      <c r="BG279" s="25"/>
      <c r="BH279" s="25"/>
      <c r="BI279" s="25"/>
      <c r="BJ279" s="25"/>
      <c r="BK279" s="25"/>
      <c r="BL279" s="25"/>
      <c r="BM279" s="25"/>
      <c r="BN279" s="25"/>
      <c r="BO279" s="25"/>
      <c r="BP279" s="26"/>
      <c r="BQ279" s="25"/>
      <c r="BR279" s="25"/>
      <c r="BS279" s="25"/>
      <c r="BT279" s="25"/>
      <c r="BU279" s="25"/>
      <c r="BV279" s="25"/>
      <c r="BW279" s="25"/>
      <c r="BX279" s="25"/>
      <c r="BY279" s="25"/>
      <c r="BZ279" s="25"/>
      <c r="CA279" s="25"/>
      <c r="CB279" s="25"/>
      <c r="CC279" s="25"/>
      <c r="CD279" s="25"/>
      <c r="CE279" s="25"/>
      <c r="CF279" s="25"/>
      <c r="CG279" s="25"/>
      <c r="CH279" s="25"/>
      <c r="CI279" s="24"/>
      <c r="CJ279" s="25"/>
      <c r="CK279" s="25"/>
      <c r="CL279" s="25"/>
      <c r="CM279" s="25"/>
      <c r="CN279" s="25"/>
      <c r="CO279" s="25"/>
      <c r="CP279" s="25"/>
      <c r="CQ279" s="25"/>
      <c r="CR279" s="25"/>
      <c r="CS279" s="25"/>
      <c r="CT279" s="25"/>
      <c r="CU279" s="25"/>
      <c r="CV279" s="25"/>
      <c r="CW279" s="25"/>
      <c r="CX279" s="25"/>
      <c r="CY279" s="25"/>
      <c r="CZ279" s="26"/>
      <c r="DA279" s="23"/>
      <c r="DB279" s="23"/>
      <c r="DC279" s="23"/>
      <c r="DD279" s="27"/>
    </row>
    <row r="280" spans="1:108" ht="19.5" thickBot="1">
      <c r="A280" s="14"/>
      <c r="B280" s="39" t="s">
        <v>8</v>
      </c>
      <c r="C280" s="40"/>
      <c r="D280" s="41" t="s">
        <v>9</v>
      </c>
      <c r="E280" s="42">
        <f t="shared" ref="E280:T280" si="2175">E$5</f>
        <v>365</v>
      </c>
      <c r="F280" s="42">
        <f t="shared" si="2175"/>
        <v>358</v>
      </c>
      <c r="G280" s="42">
        <f t="shared" si="2175"/>
        <v>138</v>
      </c>
      <c r="H280" s="42">
        <f t="shared" si="2175"/>
        <v>440</v>
      </c>
      <c r="I280" s="42">
        <f t="shared" si="2175"/>
        <v>517</v>
      </c>
      <c r="J280" s="42">
        <f t="shared" si="2175"/>
        <v>149</v>
      </c>
      <c r="K280" s="42">
        <f t="shared" si="2175"/>
        <v>360</v>
      </c>
      <c r="L280" s="42">
        <f t="shared" si="2175"/>
        <v>542</v>
      </c>
      <c r="M280" s="42">
        <f t="shared" si="2175"/>
        <v>385</v>
      </c>
      <c r="N280" s="42">
        <f t="shared" si="2175"/>
        <v>3254</v>
      </c>
      <c r="O280" s="42">
        <f t="shared" si="2175"/>
        <v>385</v>
      </c>
      <c r="P280" s="42">
        <f t="shared" si="2175"/>
        <v>177</v>
      </c>
      <c r="Q280" s="42">
        <f t="shared" si="2175"/>
        <v>380</v>
      </c>
      <c r="R280" s="42">
        <f t="shared" si="2175"/>
        <v>152</v>
      </c>
      <c r="S280" s="42">
        <f t="shared" si="2175"/>
        <v>520</v>
      </c>
      <c r="T280" s="42">
        <f t="shared" si="2175"/>
        <v>459</v>
      </c>
      <c r="U280" s="42">
        <f t="shared" ref="U280:Y280" si="2176">U$5</f>
        <v>436</v>
      </c>
      <c r="V280" s="42">
        <f t="shared" si="2176"/>
        <v>362</v>
      </c>
      <c r="W280" s="42">
        <f t="shared" si="2176"/>
        <v>540</v>
      </c>
      <c r="X280" s="42">
        <f t="shared" si="2176"/>
        <v>3411</v>
      </c>
      <c r="Y280" s="42">
        <f t="shared" si="2176"/>
        <v>6665</v>
      </c>
      <c r="Z280" s="164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22"/>
      <c r="AT280" s="23"/>
      <c r="AU280" s="23"/>
      <c r="AV280" s="23"/>
      <c r="AW280" s="23"/>
      <c r="AX280" s="23"/>
      <c r="AY280" s="24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6"/>
      <c r="BQ280" s="25"/>
      <c r="BR280" s="25"/>
      <c r="BS280" s="25"/>
      <c r="BT280" s="25"/>
      <c r="BU280" s="25"/>
      <c r="BV280" s="25"/>
      <c r="BW280" s="25"/>
      <c r="BX280" s="25"/>
      <c r="BY280" s="25"/>
      <c r="BZ280" s="25"/>
      <c r="CA280" s="25"/>
      <c r="CB280" s="25"/>
      <c r="CC280" s="25"/>
      <c r="CD280" s="25"/>
      <c r="CE280" s="25"/>
      <c r="CF280" s="25"/>
      <c r="CG280" s="25"/>
      <c r="CH280" s="25"/>
      <c r="CI280" s="24"/>
      <c r="CJ280" s="25"/>
      <c r="CK280" s="25"/>
      <c r="CL280" s="25"/>
      <c r="CM280" s="25"/>
      <c r="CN280" s="25"/>
      <c r="CO280" s="25"/>
      <c r="CP280" s="25"/>
      <c r="CQ280" s="25"/>
      <c r="CR280" s="25"/>
      <c r="CS280" s="25"/>
      <c r="CT280" s="25"/>
      <c r="CU280" s="25"/>
      <c r="CV280" s="25"/>
      <c r="CW280" s="25"/>
      <c r="CX280" s="25"/>
      <c r="CY280" s="25"/>
      <c r="CZ280" s="26"/>
      <c r="DA280" s="23"/>
      <c r="DB280" s="23"/>
      <c r="DC280" s="23"/>
      <c r="DD280" s="27"/>
    </row>
    <row r="281" spans="1:108" ht="24.95" customHeight="1" thickBot="1">
      <c r="A281" s="14"/>
      <c r="B281" s="43" t="s">
        <v>14</v>
      </c>
      <c r="C281" s="202" t="s">
        <v>15</v>
      </c>
      <c r="D281" s="203"/>
      <c r="E281" s="43">
        <v>1</v>
      </c>
      <c r="F281" s="43">
        <v>2</v>
      </c>
      <c r="G281" s="43">
        <v>3</v>
      </c>
      <c r="H281" s="43">
        <v>4</v>
      </c>
      <c r="I281" s="43">
        <v>5</v>
      </c>
      <c r="J281" s="43">
        <v>6</v>
      </c>
      <c r="K281" s="43">
        <v>7</v>
      </c>
      <c r="L281" s="43">
        <v>8</v>
      </c>
      <c r="M281" s="43">
        <v>9</v>
      </c>
      <c r="N281" s="44" t="s">
        <v>16</v>
      </c>
      <c r="O281" s="43">
        <v>10</v>
      </c>
      <c r="P281" s="43">
        <v>11</v>
      </c>
      <c r="Q281" s="43">
        <v>12</v>
      </c>
      <c r="R281" s="43">
        <v>13</v>
      </c>
      <c r="S281" s="43">
        <v>14</v>
      </c>
      <c r="T281" s="43">
        <v>15</v>
      </c>
      <c r="U281" s="43">
        <v>16</v>
      </c>
      <c r="V281" s="43">
        <v>17</v>
      </c>
      <c r="W281" s="43">
        <v>18</v>
      </c>
      <c r="X281" s="44" t="s">
        <v>17</v>
      </c>
      <c r="Y281" s="44" t="s">
        <v>18</v>
      </c>
      <c r="Z281" s="164"/>
      <c r="AA281" s="45" t="s">
        <v>4</v>
      </c>
      <c r="AB281" s="45" t="s">
        <v>4</v>
      </c>
      <c r="AC281" s="45" t="s">
        <v>4</v>
      </c>
      <c r="AD281" s="46" t="s">
        <v>4</v>
      </c>
      <c r="AE281" s="46" t="s">
        <v>4</v>
      </c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47" t="s">
        <v>19</v>
      </c>
      <c r="AT281" s="48" t="s">
        <v>20</v>
      </c>
      <c r="AU281" s="48" t="s">
        <v>7</v>
      </c>
      <c r="AV281" s="48" t="s">
        <v>21</v>
      </c>
      <c r="AW281" s="48" t="s">
        <v>22</v>
      </c>
      <c r="AX281" s="49" t="s">
        <v>23</v>
      </c>
      <c r="AY281" s="46" t="s">
        <v>4</v>
      </c>
      <c r="AZ281" s="46" t="s">
        <v>4</v>
      </c>
      <c r="BA281" s="46" t="s">
        <v>4</v>
      </c>
      <c r="BB281" s="46" t="s">
        <v>4</v>
      </c>
      <c r="BC281" s="46" t="s">
        <v>4</v>
      </c>
      <c r="BD281" s="50"/>
      <c r="BE281" s="50"/>
      <c r="BF281" s="50"/>
      <c r="BG281" s="50"/>
      <c r="BH281" s="50"/>
      <c r="BI281" s="50"/>
      <c r="BJ281" s="50"/>
      <c r="BK281" s="50"/>
      <c r="BL281" s="50"/>
      <c r="BM281" s="50"/>
      <c r="BN281" s="50"/>
      <c r="BO281" s="50"/>
      <c r="BP281" s="51"/>
      <c r="BQ281" s="46" t="s">
        <v>4</v>
      </c>
      <c r="BR281" s="46" t="s">
        <v>4</v>
      </c>
      <c r="BS281" s="46" t="s">
        <v>4</v>
      </c>
      <c r="BT281" s="46" t="s">
        <v>4</v>
      </c>
      <c r="BU281" s="46" t="s">
        <v>4</v>
      </c>
      <c r="BV281" s="50"/>
      <c r="BW281" s="50"/>
      <c r="BX281" s="50"/>
      <c r="BY281" s="50"/>
      <c r="BZ281" s="50"/>
      <c r="CA281" s="50"/>
      <c r="CB281" s="50"/>
      <c r="CC281" s="50"/>
      <c r="CD281" s="50"/>
      <c r="CE281" s="50"/>
      <c r="CF281" s="50"/>
      <c r="CG281" s="50"/>
      <c r="CH281" s="50"/>
      <c r="CI281" s="52" t="s">
        <v>4</v>
      </c>
      <c r="CJ281" s="46" t="s">
        <v>4</v>
      </c>
      <c r="CK281" s="46" t="s">
        <v>4</v>
      </c>
      <c r="CL281" s="46" t="s">
        <v>4</v>
      </c>
      <c r="CM281" s="46" t="s">
        <v>4</v>
      </c>
      <c r="CN281" s="50"/>
      <c r="CO281" s="50"/>
      <c r="CP281" s="50"/>
      <c r="CQ281" s="50"/>
      <c r="CR281" s="50"/>
      <c r="CS281" s="50"/>
      <c r="CT281" s="50"/>
      <c r="CU281" s="50"/>
      <c r="CV281" s="50"/>
      <c r="CW281" s="50"/>
      <c r="CX281" s="50"/>
      <c r="CY281" s="50"/>
      <c r="CZ281" s="50"/>
      <c r="DA281" s="47" t="s">
        <v>24</v>
      </c>
      <c r="DB281" s="48" t="s">
        <v>25</v>
      </c>
      <c r="DC281" s="49" t="s">
        <v>26</v>
      </c>
      <c r="DD281" s="27"/>
    </row>
    <row r="282" spans="1:108" ht="24.95" customHeight="1">
      <c r="A282" s="14"/>
      <c r="B282" s="53">
        <v>1</v>
      </c>
      <c r="C282" s="190"/>
      <c r="D282" s="191"/>
      <c r="E282" s="56"/>
      <c r="F282" s="56"/>
      <c r="G282" s="56"/>
      <c r="H282" s="56"/>
      <c r="I282" s="56"/>
      <c r="J282" s="56"/>
      <c r="K282" s="56"/>
      <c r="L282" s="56"/>
      <c r="M282" s="56"/>
      <c r="N282" s="57">
        <f t="shared" ref="N282:N285" si="2177">SUM(E282:M282)</f>
        <v>0</v>
      </c>
      <c r="O282" s="56"/>
      <c r="P282" s="56"/>
      <c r="Q282" s="56"/>
      <c r="R282" s="56"/>
      <c r="S282" s="56"/>
      <c r="T282" s="56"/>
      <c r="U282" s="56"/>
      <c r="V282" s="56"/>
      <c r="W282" s="56"/>
      <c r="X282" s="57">
        <f t="shared" ref="X282:X285" si="2178">SUM(O282:W282)</f>
        <v>0</v>
      </c>
      <c r="Y282" s="57">
        <f t="shared" ref="Y282:Y285" si="2179">N282+X282</f>
        <v>0</v>
      </c>
      <c r="Z282" s="164"/>
      <c r="AA282" s="7" t="str">
        <f t="shared" ref="AA282:AA285" si="2180">IF(E282="","",E282-E$4)</f>
        <v/>
      </c>
      <c r="AB282" s="7" t="str">
        <f t="shared" ref="AB282:AB285" si="2181">IF(F282="","",F282-F$4)</f>
        <v/>
      </c>
      <c r="AC282" s="7" t="str">
        <f t="shared" ref="AC282:AC285" si="2182">IF(G282="","",G282-G$4)</f>
        <v/>
      </c>
      <c r="AD282" s="7" t="str">
        <f t="shared" ref="AD282:AD285" si="2183">IF(H282="","",H282-H$4)</f>
        <v/>
      </c>
      <c r="AE282" s="7" t="str">
        <f t="shared" ref="AE282:AE285" si="2184">IF(I282="","",I282-I$4)</f>
        <v/>
      </c>
      <c r="AF282" s="7" t="str">
        <f t="shared" ref="AF282:AF285" si="2185">IF(J282="","",J282-J$4)</f>
        <v/>
      </c>
      <c r="AG282" s="7" t="str">
        <f t="shared" ref="AG282:AG285" si="2186">IF(K282="","",K282-K$4)</f>
        <v/>
      </c>
      <c r="AH282" s="7" t="str">
        <f t="shared" ref="AH282:AH285" si="2187">IF(L282="","",L282-L$4)</f>
        <v/>
      </c>
      <c r="AI282" s="7" t="str">
        <f t="shared" ref="AI282:AI285" si="2188">IF(M282="","",M282-M$4)</f>
        <v/>
      </c>
      <c r="AJ282" s="7" t="str">
        <f t="shared" ref="AJ282:AJ285" si="2189">IF(O282="","",O282-O$4)</f>
        <v/>
      </c>
      <c r="AK282" s="7" t="str">
        <f t="shared" ref="AK282:AK285" si="2190">IF(P282="","",P282-P$4)</f>
        <v/>
      </c>
      <c r="AL282" s="7" t="str">
        <f t="shared" ref="AL282:AL285" si="2191">IF(Q282="","",Q282-Q$4)</f>
        <v/>
      </c>
      <c r="AM282" s="7" t="str">
        <f t="shared" ref="AM282:AM285" si="2192">IF(R282="","",R282-R$4)</f>
        <v/>
      </c>
      <c r="AN282" s="7" t="str">
        <f t="shared" ref="AN282:AN285" si="2193">IF(S282="","",S282-S$4)</f>
        <v/>
      </c>
      <c r="AO282" s="7" t="str">
        <f t="shared" ref="AO282:AO285" si="2194">IF(T282="","",T282-T$4)</f>
        <v/>
      </c>
      <c r="AP282" s="7" t="str">
        <f t="shared" ref="AP282:AP285" si="2195">IF(U282="","",U282-U$4)</f>
        <v/>
      </c>
      <c r="AQ282" s="7" t="str">
        <f t="shared" ref="AQ282:AQ285" si="2196">IF(V282="","",V282-V$4)</f>
        <v/>
      </c>
      <c r="AR282" s="7" t="str">
        <f t="shared" ref="AR282:AR285" si="2197">IF(W282="","",W282-W$4)</f>
        <v/>
      </c>
      <c r="AS282" s="58">
        <f t="shared" ref="AS282:AS285" si="2198">COUNTIF($AA282:$AR282,"=-2")</f>
        <v>0</v>
      </c>
      <c r="AT282" s="59">
        <f t="shared" ref="AT282:AT285" si="2199">COUNTIF($AA282:$AR282,"=-1")</f>
        <v>0</v>
      </c>
      <c r="AU282" s="59">
        <f t="shared" ref="AU282:AU285" si="2200">COUNTIF($AA282:$AR282,"=0")</f>
        <v>0</v>
      </c>
      <c r="AV282" s="59">
        <f t="shared" ref="AV282:AV285" si="2201">COUNTIF($AA282:$AR282,"=1")</f>
        <v>0</v>
      </c>
      <c r="AW282" s="59">
        <f t="shared" ref="AW282:AW285" si="2202">COUNTIF($AA282:$AR282,"=2")</f>
        <v>0</v>
      </c>
      <c r="AX282" s="60">
        <f t="shared" ref="AX282:AX285" si="2203">COUNTIF($AA282:$AR282,"&gt;2")</f>
        <v>0</v>
      </c>
      <c r="AY282" s="50" t="str">
        <f t="shared" ref="AY282:AY285" si="2204">IF(AA$4=3,AA282,"")</f>
        <v/>
      </c>
      <c r="AZ282" s="50" t="str">
        <f t="shared" ref="AZ282:AZ285" si="2205">IF(AB$4=3,AB282,"")</f>
        <v/>
      </c>
      <c r="BA282" s="50" t="str">
        <f t="shared" ref="BA282:BA285" si="2206">IF(AC$4=3,AC282,"")</f>
        <v/>
      </c>
      <c r="BB282" s="50" t="str">
        <f t="shared" ref="BB282:BB285" si="2207">IF(AD$4=3,AD282,"")</f>
        <v/>
      </c>
      <c r="BC282" s="50" t="str">
        <f t="shared" ref="BC282:BC285" si="2208">IF(AE$4=3,AE282,"")</f>
        <v/>
      </c>
      <c r="BD282" s="50" t="str">
        <f t="shared" ref="BD282:BD285" si="2209">IF(AF$4=3,AF282,"")</f>
        <v/>
      </c>
      <c r="BE282" s="50" t="str">
        <f t="shared" ref="BE282:BE285" si="2210">IF(AG$4=3,AG282,"")</f>
        <v/>
      </c>
      <c r="BF282" s="50" t="str">
        <f t="shared" ref="BF282:BF285" si="2211">IF(AH$4=3,AH282,"")</f>
        <v/>
      </c>
      <c r="BG282" s="50" t="str">
        <f t="shared" ref="BG282:BG285" si="2212">IF(AI$4=3,AI282,"")</f>
        <v/>
      </c>
      <c r="BH282" s="50" t="str">
        <f t="shared" ref="BH282:BH285" si="2213">IF(AJ$4=3,AJ282,"")</f>
        <v/>
      </c>
      <c r="BI282" s="50" t="str">
        <f t="shared" ref="BI282:BI285" si="2214">IF(AK$4=3,AK282,"")</f>
        <v/>
      </c>
      <c r="BJ282" s="50" t="str">
        <f t="shared" ref="BJ282:BJ285" si="2215">IF(AL$4=3,AL282,"")</f>
        <v/>
      </c>
      <c r="BK282" s="50" t="str">
        <f t="shared" ref="BK282:BK285" si="2216">IF(AM$4=3,AM282,"")</f>
        <v/>
      </c>
      <c r="BL282" s="50" t="str">
        <f t="shared" ref="BL282:BL285" si="2217">IF(AN$4=3,AN282,"")</f>
        <v/>
      </c>
      <c r="BM282" s="50" t="str">
        <f t="shared" ref="BM282:BM285" si="2218">IF(AO$4=3,AO282,"")</f>
        <v/>
      </c>
      <c r="BN282" s="50" t="str">
        <f t="shared" ref="BN282:BN285" si="2219">IF(AP$4=3,AP282,"")</f>
        <v/>
      </c>
      <c r="BO282" s="50" t="str">
        <f t="shared" ref="BO282:BO285" si="2220">IF(AQ$4=3,AQ282,"")</f>
        <v/>
      </c>
      <c r="BP282" s="51" t="str">
        <f t="shared" ref="BP282:BP285" si="2221">IF(AR$4=3,AR282,"")</f>
        <v/>
      </c>
      <c r="BQ282" s="50" t="str">
        <f t="shared" ref="BQ282:BQ285" si="2222">IF(AA$4=4,AA282,"")</f>
        <v/>
      </c>
      <c r="BR282" s="50" t="str">
        <f t="shared" ref="BR282:BR285" si="2223">IF(AB$4=4,AB282,"")</f>
        <v/>
      </c>
      <c r="BS282" s="50" t="str">
        <f t="shared" ref="BS282:BS285" si="2224">IF(AC$4=4,AC282,"")</f>
        <v/>
      </c>
      <c r="BT282" s="50" t="str">
        <f t="shared" ref="BT282:BT285" si="2225">IF(AD$4=4,AD282,"")</f>
        <v/>
      </c>
      <c r="BU282" s="50" t="str">
        <f t="shared" ref="BU282:BU285" si="2226">IF(AE$4=4,AE282,"")</f>
        <v/>
      </c>
      <c r="BV282" s="50" t="str">
        <f t="shared" ref="BV282:BV285" si="2227">IF(AF$4=4,AF282,"")</f>
        <v/>
      </c>
      <c r="BW282" s="50" t="str">
        <f t="shared" ref="BW282:BW285" si="2228">IF(AG$4=4,AG282,"")</f>
        <v/>
      </c>
      <c r="BX282" s="50" t="str">
        <f t="shared" ref="BX282:BX285" si="2229">IF(AH$4=4,AH282,"")</f>
        <v/>
      </c>
      <c r="BY282" s="50" t="str">
        <f t="shared" ref="BY282:BY285" si="2230">IF(AI$4=4,AI282,"")</f>
        <v/>
      </c>
      <c r="BZ282" s="50" t="str">
        <f t="shared" ref="BZ282:BZ285" si="2231">IF(AJ$4=4,AJ282,"")</f>
        <v/>
      </c>
      <c r="CA282" s="50" t="str">
        <f t="shared" ref="CA282:CA285" si="2232">IF(AK$4=4,AK282,"")</f>
        <v/>
      </c>
      <c r="CB282" s="50" t="str">
        <f t="shared" ref="CB282:CB285" si="2233">IF(AL$4=4,AL282,"")</f>
        <v/>
      </c>
      <c r="CC282" s="50" t="str">
        <f t="shared" ref="CC282:CC285" si="2234">IF(AM$4=4,AM282,"")</f>
        <v/>
      </c>
      <c r="CD282" s="50" t="str">
        <f t="shared" ref="CD282:CD285" si="2235">IF(AN$4=4,AN282,"")</f>
        <v/>
      </c>
      <c r="CE282" s="50" t="str">
        <f t="shared" ref="CE282:CE285" si="2236">IF(AO$4=4,AO282,"")</f>
        <v/>
      </c>
      <c r="CF282" s="50" t="str">
        <f t="shared" ref="CF282:CF285" si="2237">IF(AP$4=4,AP282,"")</f>
        <v/>
      </c>
      <c r="CG282" s="50" t="str">
        <f t="shared" ref="CG282:CG285" si="2238">IF(AQ$4=4,AQ282,"")</f>
        <v/>
      </c>
      <c r="CH282" s="50" t="str">
        <f t="shared" ref="CH282:CH285" si="2239">IF(AR$4=4,AR282,"")</f>
        <v/>
      </c>
      <c r="CI282" s="61" t="str">
        <f t="shared" ref="CI282:CI285" si="2240">IF(AA$4=5,AA282,"")</f>
        <v/>
      </c>
      <c r="CJ282" s="50" t="str">
        <f t="shared" ref="CJ282:CJ285" si="2241">IF(AB$4=5,AB282,"")</f>
        <v/>
      </c>
      <c r="CK282" s="50" t="str">
        <f t="shared" ref="CK282:CK285" si="2242">IF(AC$4=5,AC282,"")</f>
        <v/>
      </c>
      <c r="CL282" s="50" t="str">
        <f t="shared" ref="CL282:CL285" si="2243">IF(AD$4=5,AD282,"")</f>
        <v/>
      </c>
      <c r="CM282" s="50" t="str">
        <f t="shared" ref="CM282:CM285" si="2244">IF(AE$4=5,AE282,"")</f>
        <v/>
      </c>
      <c r="CN282" s="50" t="str">
        <f t="shared" ref="CN282:CN285" si="2245">IF(AF$4=5,AF282,"")</f>
        <v/>
      </c>
      <c r="CO282" s="50" t="str">
        <f t="shared" ref="CO282:CO285" si="2246">IF(AG$4=5,AG282,"")</f>
        <v/>
      </c>
      <c r="CP282" s="50" t="str">
        <f t="shared" ref="CP282:CP285" si="2247">IF(AH$4=5,AH282,"")</f>
        <v/>
      </c>
      <c r="CQ282" s="50" t="str">
        <f t="shared" ref="CQ282:CQ285" si="2248">IF(AI$4=5,AI282,"")</f>
        <v/>
      </c>
      <c r="CR282" s="50" t="str">
        <f t="shared" ref="CR282:CR285" si="2249">IF(AJ$4=5,AJ282,"")</f>
        <v/>
      </c>
      <c r="CS282" s="50" t="str">
        <f t="shared" ref="CS282:CS285" si="2250">IF(AK$4=5,AK282,"")</f>
        <v/>
      </c>
      <c r="CT282" s="50" t="str">
        <f t="shared" ref="CT282:CT285" si="2251">IF(AL$4=5,AL282,"")</f>
        <v/>
      </c>
      <c r="CU282" s="50" t="str">
        <f t="shared" ref="CU282:CU285" si="2252">IF(AM$4=5,AM282,"")</f>
        <v/>
      </c>
      <c r="CV282" s="50" t="str">
        <f t="shared" ref="CV282:CV285" si="2253">IF(AN$4=5,AN282,"")</f>
        <v/>
      </c>
      <c r="CW282" s="50" t="str">
        <f t="shared" ref="CW282:CW285" si="2254">IF(AO$4=5,AO282,"")</f>
        <v/>
      </c>
      <c r="CX282" s="50" t="str">
        <f t="shared" ref="CX282:CX285" si="2255">IF(AP$4=5,AP282,"")</f>
        <v/>
      </c>
      <c r="CY282" s="50" t="str">
        <f t="shared" ref="CY282:CY285" si="2256">IF(AQ$4=5,AQ282,"")</f>
        <v/>
      </c>
      <c r="CZ282" s="50" t="str">
        <f t="shared" ref="CZ282:CZ285" si="2257">IF(AR$4=5,AR282,"")</f>
        <v/>
      </c>
      <c r="DA282" s="62">
        <f t="shared" ref="DA282:DA285" si="2258">SUM(AY282:BP282)</f>
        <v>0</v>
      </c>
      <c r="DB282" s="63">
        <f t="shared" ref="DB282:DB285" si="2259">SUM(BQ282:CH282)</f>
        <v>0</v>
      </c>
      <c r="DC282" s="64">
        <f t="shared" ref="DC282:DC285" si="2260">SUM(CI282:CZ282)</f>
        <v>0</v>
      </c>
      <c r="DD282" s="27"/>
    </row>
    <row r="283" spans="1:108" ht="24.95" customHeight="1">
      <c r="A283" s="14"/>
      <c r="B283" s="53">
        <v>2</v>
      </c>
      <c r="C283" s="190"/>
      <c r="D283" s="191"/>
      <c r="E283" s="56"/>
      <c r="F283" s="56"/>
      <c r="G283" s="56"/>
      <c r="H283" s="56"/>
      <c r="I283" s="56"/>
      <c r="J283" s="56"/>
      <c r="K283" s="56"/>
      <c r="L283" s="56"/>
      <c r="M283" s="56"/>
      <c r="N283" s="57">
        <f t="shared" si="2177"/>
        <v>0</v>
      </c>
      <c r="O283" s="56"/>
      <c r="P283" s="56"/>
      <c r="Q283" s="56"/>
      <c r="R283" s="56"/>
      <c r="S283" s="56"/>
      <c r="T283" s="56"/>
      <c r="U283" s="56"/>
      <c r="V283" s="56"/>
      <c r="W283" s="56"/>
      <c r="X283" s="57">
        <f t="shared" si="2178"/>
        <v>0</v>
      </c>
      <c r="Y283" s="57">
        <f t="shared" si="2179"/>
        <v>0</v>
      </c>
      <c r="Z283" s="164"/>
      <c r="AA283" s="7" t="str">
        <f t="shared" si="2180"/>
        <v/>
      </c>
      <c r="AB283" s="7" t="str">
        <f t="shared" si="2181"/>
        <v/>
      </c>
      <c r="AC283" s="7" t="str">
        <f t="shared" si="2182"/>
        <v/>
      </c>
      <c r="AD283" s="7" t="str">
        <f t="shared" si="2183"/>
        <v/>
      </c>
      <c r="AE283" s="7" t="str">
        <f t="shared" si="2184"/>
        <v/>
      </c>
      <c r="AF283" s="7" t="str">
        <f t="shared" si="2185"/>
        <v/>
      </c>
      <c r="AG283" s="7" t="str">
        <f t="shared" si="2186"/>
        <v/>
      </c>
      <c r="AH283" s="7" t="str">
        <f t="shared" si="2187"/>
        <v/>
      </c>
      <c r="AI283" s="7" t="str">
        <f t="shared" si="2188"/>
        <v/>
      </c>
      <c r="AJ283" s="7" t="str">
        <f t="shared" si="2189"/>
        <v/>
      </c>
      <c r="AK283" s="7" t="str">
        <f t="shared" si="2190"/>
        <v/>
      </c>
      <c r="AL283" s="7" t="str">
        <f t="shared" si="2191"/>
        <v/>
      </c>
      <c r="AM283" s="7" t="str">
        <f t="shared" si="2192"/>
        <v/>
      </c>
      <c r="AN283" s="7" t="str">
        <f t="shared" si="2193"/>
        <v/>
      </c>
      <c r="AO283" s="7" t="str">
        <f t="shared" si="2194"/>
        <v/>
      </c>
      <c r="AP283" s="7" t="str">
        <f t="shared" si="2195"/>
        <v/>
      </c>
      <c r="AQ283" s="7" t="str">
        <f t="shared" si="2196"/>
        <v/>
      </c>
      <c r="AR283" s="7" t="str">
        <f t="shared" si="2197"/>
        <v/>
      </c>
      <c r="AS283" s="65">
        <f t="shared" si="2198"/>
        <v>0</v>
      </c>
      <c r="AT283" s="66">
        <f t="shared" si="2199"/>
        <v>0</v>
      </c>
      <c r="AU283" s="66">
        <f t="shared" si="2200"/>
        <v>0</v>
      </c>
      <c r="AV283" s="66">
        <f t="shared" si="2201"/>
        <v>0</v>
      </c>
      <c r="AW283" s="66">
        <f t="shared" si="2202"/>
        <v>0</v>
      </c>
      <c r="AX283" s="67">
        <f t="shared" si="2203"/>
        <v>0</v>
      </c>
      <c r="AY283" s="50" t="str">
        <f t="shared" si="2204"/>
        <v/>
      </c>
      <c r="AZ283" s="50" t="str">
        <f t="shared" si="2205"/>
        <v/>
      </c>
      <c r="BA283" s="50" t="str">
        <f t="shared" si="2206"/>
        <v/>
      </c>
      <c r="BB283" s="50" t="str">
        <f t="shared" si="2207"/>
        <v/>
      </c>
      <c r="BC283" s="50" t="str">
        <f t="shared" si="2208"/>
        <v/>
      </c>
      <c r="BD283" s="50" t="str">
        <f t="shared" si="2209"/>
        <v/>
      </c>
      <c r="BE283" s="50" t="str">
        <f t="shared" si="2210"/>
        <v/>
      </c>
      <c r="BF283" s="50" t="str">
        <f t="shared" si="2211"/>
        <v/>
      </c>
      <c r="BG283" s="50" t="str">
        <f t="shared" si="2212"/>
        <v/>
      </c>
      <c r="BH283" s="50" t="str">
        <f t="shared" si="2213"/>
        <v/>
      </c>
      <c r="BI283" s="50" t="str">
        <f t="shared" si="2214"/>
        <v/>
      </c>
      <c r="BJ283" s="50" t="str">
        <f t="shared" si="2215"/>
        <v/>
      </c>
      <c r="BK283" s="50" t="str">
        <f t="shared" si="2216"/>
        <v/>
      </c>
      <c r="BL283" s="50" t="str">
        <f t="shared" si="2217"/>
        <v/>
      </c>
      <c r="BM283" s="50" t="str">
        <f t="shared" si="2218"/>
        <v/>
      </c>
      <c r="BN283" s="50" t="str">
        <f t="shared" si="2219"/>
        <v/>
      </c>
      <c r="BO283" s="50" t="str">
        <f t="shared" si="2220"/>
        <v/>
      </c>
      <c r="BP283" s="51" t="str">
        <f t="shared" si="2221"/>
        <v/>
      </c>
      <c r="BQ283" s="50" t="str">
        <f t="shared" si="2222"/>
        <v/>
      </c>
      <c r="BR283" s="50" t="str">
        <f t="shared" si="2223"/>
        <v/>
      </c>
      <c r="BS283" s="50" t="str">
        <f t="shared" si="2224"/>
        <v/>
      </c>
      <c r="BT283" s="50" t="str">
        <f t="shared" si="2225"/>
        <v/>
      </c>
      <c r="BU283" s="50" t="str">
        <f t="shared" si="2226"/>
        <v/>
      </c>
      <c r="BV283" s="50" t="str">
        <f t="shared" si="2227"/>
        <v/>
      </c>
      <c r="BW283" s="50" t="str">
        <f t="shared" si="2228"/>
        <v/>
      </c>
      <c r="BX283" s="50" t="str">
        <f t="shared" si="2229"/>
        <v/>
      </c>
      <c r="BY283" s="50" t="str">
        <f t="shared" si="2230"/>
        <v/>
      </c>
      <c r="BZ283" s="50" t="str">
        <f t="shared" si="2231"/>
        <v/>
      </c>
      <c r="CA283" s="50" t="str">
        <f t="shared" si="2232"/>
        <v/>
      </c>
      <c r="CB283" s="50" t="str">
        <f t="shared" si="2233"/>
        <v/>
      </c>
      <c r="CC283" s="50" t="str">
        <f t="shared" si="2234"/>
        <v/>
      </c>
      <c r="CD283" s="50" t="str">
        <f t="shared" si="2235"/>
        <v/>
      </c>
      <c r="CE283" s="50" t="str">
        <f t="shared" si="2236"/>
        <v/>
      </c>
      <c r="CF283" s="50" t="str">
        <f t="shared" si="2237"/>
        <v/>
      </c>
      <c r="CG283" s="50" t="str">
        <f t="shared" si="2238"/>
        <v/>
      </c>
      <c r="CH283" s="50" t="str">
        <f t="shared" si="2239"/>
        <v/>
      </c>
      <c r="CI283" s="61" t="str">
        <f t="shared" si="2240"/>
        <v/>
      </c>
      <c r="CJ283" s="50" t="str">
        <f t="shared" si="2241"/>
        <v/>
      </c>
      <c r="CK283" s="50" t="str">
        <f t="shared" si="2242"/>
        <v/>
      </c>
      <c r="CL283" s="50" t="str">
        <f t="shared" si="2243"/>
        <v/>
      </c>
      <c r="CM283" s="50" t="str">
        <f t="shared" si="2244"/>
        <v/>
      </c>
      <c r="CN283" s="50" t="str">
        <f t="shared" si="2245"/>
        <v/>
      </c>
      <c r="CO283" s="50" t="str">
        <f t="shared" si="2246"/>
        <v/>
      </c>
      <c r="CP283" s="50" t="str">
        <f t="shared" si="2247"/>
        <v/>
      </c>
      <c r="CQ283" s="50" t="str">
        <f t="shared" si="2248"/>
        <v/>
      </c>
      <c r="CR283" s="50" t="str">
        <f t="shared" si="2249"/>
        <v/>
      </c>
      <c r="CS283" s="50" t="str">
        <f t="shared" si="2250"/>
        <v/>
      </c>
      <c r="CT283" s="50" t="str">
        <f t="shared" si="2251"/>
        <v/>
      </c>
      <c r="CU283" s="50" t="str">
        <f t="shared" si="2252"/>
        <v/>
      </c>
      <c r="CV283" s="50" t="str">
        <f t="shared" si="2253"/>
        <v/>
      </c>
      <c r="CW283" s="50" t="str">
        <f t="shared" si="2254"/>
        <v/>
      </c>
      <c r="CX283" s="50" t="str">
        <f t="shared" si="2255"/>
        <v/>
      </c>
      <c r="CY283" s="50" t="str">
        <f t="shared" si="2256"/>
        <v/>
      </c>
      <c r="CZ283" s="50" t="str">
        <f t="shared" si="2257"/>
        <v/>
      </c>
      <c r="DA283" s="68">
        <f t="shared" si="2258"/>
        <v>0</v>
      </c>
      <c r="DB283" s="69">
        <f t="shared" si="2259"/>
        <v>0</v>
      </c>
      <c r="DC283" s="70">
        <f t="shared" si="2260"/>
        <v>0</v>
      </c>
      <c r="DD283" s="27"/>
    </row>
    <row r="284" spans="1:108" ht="24.95" customHeight="1">
      <c r="A284" s="14"/>
      <c r="B284" s="53" t="s">
        <v>29</v>
      </c>
      <c r="C284" s="190"/>
      <c r="D284" s="191"/>
      <c r="E284" s="56"/>
      <c r="F284" s="56"/>
      <c r="G284" s="56"/>
      <c r="H284" s="56"/>
      <c r="I284" s="56"/>
      <c r="J284" s="56"/>
      <c r="K284" s="56"/>
      <c r="L284" s="56"/>
      <c r="M284" s="56"/>
      <c r="N284" s="57">
        <f t="shared" si="2177"/>
        <v>0</v>
      </c>
      <c r="O284" s="56"/>
      <c r="P284" s="56"/>
      <c r="Q284" s="56"/>
      <c r="R284" s="56"/>
      <c r="S284" s="56"/>
      <c r="T284" s="56"/>
      <c r="U284" s="56"/>
      <c r="V284" s="56"/>
      <c r="W284" s="56"/>
      <c r="X284" s="57">
        <f t="shared" si="2178"/>
        <v>0</v>
      </c>
      <c r="Y284" s="57">
        <f t="shared" si="2179"/>
        <v>0</v>
      </c>
      <c r="Z284" s="164"/>
      <c r="AA284" s="7" t="str">
        <f t="shared" si="2180"/>
        <v/>
      </c>
      <c r="AB284" s="7" t="str">
        <f t="shared" si="2181"/>
        <v/>
      </c>
      <c r="AC284" s="7" t="str">
        <f t="shared" si="2182"/>
        <v/>
      </c>
      <c r="AD284" s="7" t="str">
        <f t="shared" si="2183"/>
        <v/>
      </c>
      <c r="AE284" s="7" t="str">
        <f t="shared" si="2184"/>
        <v/>
      </c>
      <c r="AF284" s="7" t="str">
        <f t="shared" si="2185"/>
        <v/>
      </c>
      <c r="AG284" s="7" t="str">
        <f t="shared" si="2186"/>
        <v/>
      </c>
      <c r="AH284" s="7" t="str">
        <f t="shared" si="2187"/>
        <v/>
      </c>
      <c r="AI284" s="7" t="str">
        <f t="shared" si="2188"/>
        <v/>
      </c>
      <c r="AJ284" s="7" t="str">
        <f t="shared" si="2189"/>
        <v/>
      </c>
      <c r="AK284" s="7" t="str">
        <f t="shared" si="2190"/>
        <v/>
      </c>
      <c r="AL284" s="7" t="str">
        <f t="shared" si="2191"/>
        <v/>
      </c>
      <c r="AM284" s="7" t="str">
        <f t="shared" si="2192"/>
        <v/>
      </c>
      <c r="AN284" s="7" t="str">
        <f t="shared" si="2193"/>
        <v/>
      </c>
      <c r="AO284" s="7" t="str">
        <f t="shared" si="2194"/>
        <v/>
      </c>
      <c r="AP284" s="7" t="str">
        <f t="shared" si="2195"/>
        <v/>
      </c>
      <c r="AQ284" s="7" t="str">
        <f t="shared" si="2196"/>
        <v/>
      </c>
      <c r="AR284" s="7" t="str">
        <f t="shared" si="2197"/>
        <v/>
      </c>
      <c r="AS284" s="65">
        <f t="shared" si="2198"/>
        <v>0</v>
      </c>
      <c r="AT284" s="66">
        <f t="shared" si="2199"/>
        <v>0</v>
      </c>
      <c r="AU284" s="66">
        <f t="shared" si="2200"/>
        <v>0</v>
      </c>
      <c r="AV284" s="66">
        <f t="shared" si="2201"/>
        <v>0</v>
      </c>
      <c r="AW284" s="66">
        <f t="shared" si="2202"/>
        <v>0</v>
      </c>
      <c r="AX284" s="67">
        <f t="shared" si="2203"/>
        <v>0</v>
      </c>
      <c r="AY284" s="50" t="str">
        <f t="shared" si="2204"/>
        <v/>
      </c>
      <c r="AZ284" s="50" t="str">
        <f t="shared" si="2205"/>
        <v/>
      </c>
      <c r="BA284" s="50" t="str">
        <f t="shared" si="2206"/>
        <v/>
      </c>
      <c r="BB284" s="50" t="str">
        <f t="shared" si="2207"/>
        <v/>
      </c>
      <c r="BC284" s="50" t="str">
        <f t="shared" si="2208"/>
        <v/>
      </c>
      <c r="BD284" s="50" t="str">
        <f t="shared" si="2209"/>
        <v/>
      </c>
      <c r="BE284" s="50" t="str">
        <f t="shared" si="2210"/>
        <v/>
      </c>
      <c r="BF284" s="50" t="str">
        <f t="shared" si="2211"/>
        <v/>
      </c>
      <c r="BG284" s="50" t="str">
        <f t="shared" si="2212"/>
        <v/>
      </c>
      <c r="BH284" s="50" t="str">
        <f t="shared" si="2213"/>
        <v/>
      </c>
      <c r="BI284" s="50" t="str">
        <f t="shared" si="2214"/>
        <v/>
      </c>
      <c r="BJ284" s="50" t="str">
        <f t="shared" si="2215"/>
        <v/>
      </c>
      <c r="BK284" s="50" t="str">
        <f t="shared" si="2216"/>
        <v/>
      </c>
      <c r="BL284" s="50" t="str">
        <f t="shared" si="2217"/>
        <v/>
      </c>
      <c r="BM284" s="50" t="str">
        <f t="shared" si="2218"/>
        <v/>
      </c>
      <c r="BN284" s="50" t="str">
        <f t="shared" si="2219"/>
        <v/>
      </c>
      <c r="BO284" s="50" t="str">
        <f t="shared" si="2220"/>
        <v/>
      </c>
      <c r="BP284" s="51" t="str">
        <f t="shared" si="2221"/>
        <v/>
      </c>
      <c r="BQ284" s="50" t="str">
        <f t="shared" si="2222"/>
        <v/>
      </c>
      <c r="BR284" s="50" t="str">
        <f t="shared" si="2223"/>
        <v/>
      </c>
      <c r="BS284" s="50" t="str">
        <f t="shared" si="2224"/>
        <v/>
      </c>
      <c r="BT284" s="50" t="str">
        <f t="shared" si="2225"/>
        <v/>
      </c>
      <c r="BU284" s="50" t="str">
        <f t="shared" si="2226"/>
        <v/>
      </c>
      <c r="BV284" s="50" t="str">
        <f t="shared" si="2227"/>
        <v/>
      </c>
      <c r="BW284" s="50" t="str">
        <f t="shared" si="2228"/>
        <v/>
      </c>
      <c r="BX284" s="50" t="str">
        <f t="shared" si="2229"/>
        <v/>
      </c>
      <c r="BY284" s="50" t="str">
        <f t="shared" si="2230"/>
        <v/>
      </c>
      <c r="BZ284" s="50" t="str">
        <f t="shared" si="2231"/>
        <v/>
      </c>
      <c r="CA284" s="50" t="str">
        <f t="shared" si="2232"/>
        <v/>
      </c>
      <c r="CB284" s="50" t="str">
        <f t="shared" si="2233"/>
        <v/>
      </c>
      <c r="CC284" s="50" t="str">
        <f t="shared" si="2234"/>
        <v/>
      </c>
      <c r="CD284" s="50" t="str">
        <f t="shared" si="2235"/>
        <v/>
      </c>
      <c r="CE284" s="50" t="str">
        <f t="shared" si="2236"/>
        <v/>
      </c>
      <c r="CF284" s="50" t="str">
        <f t="shared" si="2237"/>
        <v/>
      </c>
      <c r="CG284" s="50" t="str">
        <f t="shared" si="2238"/>
        <v/>
      </c>
      <c r="CH284" s="50" t="str">
        <f t="shared" si="2239"/>
        <v/>
      </c>
      <c r="CI284" s="61" t="str">
        <f t="shared" si="2240"/>
        <v/>
      </c>
      <c r="CJ284" s="50" t="str">
        <f t="shared" si="2241"/>
        <v/>
      </c>
      <c r="CK284" s="50" t="str">
        <f t="shared" si="2242"/>
        <v/>
      </c>
      <c r="CL284" s="50" t="str">
        <f t="shared" si="2243"/>
        <v/>
      </c>
      <c r="CM284" s="50" t="str">
        <f t="shared" si="2244"/>
        <v/>
      </c>
      <c r="CN284" s="50" t="str">
        <f t="shared" si="2245"/>
        <v/>
      </c>
      <c r="CO284" s="50" t="str">
        <f t="shared" si="2246"/>
        <v/>
      </c>
      <c r="CP284" s="50" t="str">
        <f t="shared" si="2247"/>
        <v/>
      </c>
      <c r="CQ284" s="50" t="str">
        <f t="shared" si="2248"/>
        <v/>
      </c>
      <c r="CR284" s="50" t="str">
        <f t="shared" si="2249"/>
        <v/>
      </c>
      <c r="CS284" s="50" t="str">
        <f t="shared" si="2250"/>
        <v/>
      </c>
      <c r="CT284" s="50" t="str">
        <f t="shared" si="2251"/>
        <v/>
      </c>
      <c r="CU284" s="50" t="str">
        <f t="shared" si="2252"/>
        <v/>
      </c>
      <c r="CV284" s="50" t="str">
        <f t="shared" si="2253"/>
        <v/>
      </c>
      <c r="CW284" s="50" t="str">
        <f t="shared" si="2254"/>
        <v/>
      </c>
      <c r="CX284" s="50" t="str">
        <f t="shared" si="2255"/>
        <v/>
      </c>
      <c r="CY284" s="50" t="str">
        <f t="shared" si="2256"/>
        <v/>
      </c>
      <c r="CZ284" s="50" t="str">
        <f t="shared" si="2257"/>
        <v/>
      </c>
      <c r="DA284" s="68">
        <f t="shared" si="2258"/>
        <v>0</v>
      </c>
      <c r="DB284" s="69">
        <f t="shared" si="2259"/>
        <v>0</v>
      </c>
      <c r="DC284" s="70">
        <f t="shared" si="2260"/>
        <v>0</v>
      </c>
      <c r="DD284" s="27"/>
    </row>
    <row r="285" spans="1:108" s="82" customFormat="1" ht="24.95" customHeight="1" thickBot="1">
      <c r="A285" s="71"/>
      <c r="B285" s="72" t="s">
        <v>30</v>
      </c>
      <c r="C285" s="190"/>
      <c r="D285" s="191"/>
      <c r="E285" s="56"/>
      <c r="F285" s="56"/>
      <c r="G285" s="56"/>
      <c r="H285" s="56"/>
      <c r="I285" s="56"/>
      <c r="J285" s="56"/>
      <c r="K285" s="56"/>
      <c r="L285" s="56"/>
      <c r="M285" s="56"/>
      <c r="N285" s="57">
        <f t="shared" si="2177"/>
        <v>0</v>
      </c>
      <c r="O285" s="56"/>
      <c r="P285" s="56"/>
      <c r="Q285" s="56"/>
      <c r="R285" s="56"/>
      <c r="S285" s="56"/>
      <c r="T285" s="56"/>
      <c r="U285" s="56"/>
      <c r="V285" s="56"/>
      <c r="W285" s="56"/>
      <c r="X285" s="73">
        <f t="shared" si="2178"/>
        <v>0</v>
      </c>
      <c r="Y285" s="73">
        <f t="shared" si="2179"/>
        <v>0</v>
      </c>
      <c r="Z285" s="166"/>
      <c r="AA285" s="7" t="str">
        <f t="shared" si="2180"/>
        <v/>
      </c>
      <c r="AB285" s="7" t="str">
        <f t="shared" si="2181"/>
        <v/>
      </c>
      <c r="AC285" s="7" t="str">
        <f t="shared" si="2182"/>
        <v/>
      </c>
      <c r="AD285" s="7" t="str">
        <f t="shared" si="2183"/>
        <v/>
      </c>
      <c r="AE285" s="7" t="str">
        <f t="shared" si="2184"/>
        <v/>
      </c>
      <c r="AF285" s="7" t="str">
        <f t="shared" si="2185"/>
        <v/>
      </c>
      <c r="AG285" s="7" t="str">
        <f t="shared" si="2186"/>
        <v/>
      </c>
      <c r="AH285" s="7" t="str">
        <f t="shared" si="2187"/>
        <v/>
      </c>
      <c r="AI285" s="7" t="str">
        <f t="shared" si="2188"/>
        <v/>
      </c>
      <c r="AJ285" s="7" t="str">
        <f t="shared" si="2189"/>
        <v/>
      </c>
      <c r="AK285" s="7" t="str">
        <f t="shared" si="2190"/>
        <v/>
      </c>
      <c r="AL285" s="7" t="str">
        <f t="shared" si="2191"/>
        <v/>
      </c>
      <c r="AM285" s="7" t="str">
        <f t="shared" si="2192"/>
        <v/>
      </c>
      <c r="AN285" s="7" t="str">
        <f t="shared" si="2193"/>
        <v/>
      </c>
      <c r="AO285" s="7" t="str">
        <f t="shared" si="2194"/>
        <v/>
      </c>
      <c r="AP285" s="7" t="str">
        <f t="shared" si="2195"/>
        <v/>
      </c>
      <c r="AQ285" s="7" t="str">
        <f t="shared" si="2196"/>
        <v/>
      </c>
      <c r="AR285" s="7" t="str">
        <f t="shared" si="2197"/>
        <v/>
      </c>
      <c r="AS285" s="75">
        <f t="shared" si="2198"/>
        <v>0</v>
      </c>
      <c r="AT285" s="76">
        <f t="shared" si="2199"/>
        <v>0</v>
      </c>
      <c r="AU285" s="76">
        <f t="shared" si="2200"/>
        <v>0</v>
      </c>
      <c r="AV285" s="76">
        <f t="shared" si="2201"/>
        <v>0</v>
      </c>
      <c r="AW285" s="76">
        <f t="shared" si="2202"/>
        <v>0</v>
      </c>
      <c r="AX285" s="77">
        <f t="shared" si="2203"/>
        <v>0</v>
      </c>
      <c r="AY285" s="50" t="str">
        <f t="shared" si="2204"/>
        <v/>
      </c>
      <c r="AZ285" s="50" t="str">
        <f t="shared" si="2205"/>
        <v/>
      </c>
      <c r="BA285" s="50" t="str">
        <f t="shared" si="2206"/>
        <v/>
      </c>
      <c r="BB285" s="50" t="str">
        <f t="shared" si="2207"/>
        <v/>
      </c>
      <c r="BC285" s="50" t="str">
        <f t="shared" si="2208"/>
        <v/>
      </c>
      <c r="BD285" s="50" t="str">
        <f t="shared" si="2209"/>
        <v/>
      </c>
      <c r="BE285" s="50" t="str">
        <f t="shared" si="2210"/>
        <v/>
      </c>
      <c r="BF285" s="50" t="str">
        <f t="shared" si="2211"/>
        <v/>
      </c>
      <c r="BG285" s="50" t="str">
        <f t="shared" si="2212"/>
        <v/>
      </c>
      <c r="BH285" s="50" t="str">
        <f t="shared" si="2213"/>
        <v/>
      </c>
      <c r="BI285" s="50" t="str">
        <f t="shared" si="2214"/>
        <v/>
      </c>
      <c r="BJ285" s="50" t="str">
        <f t="shared" si="2215"/>
        <v/>
      </c>
      <c r="BK285" s="50" t="str">
        <f t="shared" si="2216"/>
        <v/>
      </c>
      <c r="BL285" s="50" t="str">
        <f t="shared" si="2217"/>
        <v/>
      </c>
      <c r="BM285" s="50" t="str">
        <f t="shared" si="2218"/>
        <v/>
      </c>
      <c r="BN285" s="50" t="str">
        <f t="shared" si="2219"/>
        <v/>
      </c>
      <c r="BO285" s="50" t="str">
        <f t="shared" si="2220"/>
        <v/>
      </c>
      <c r="BP285" s="51" t="str">
        <f t="shared" si="2221"/>
        <v/>
      </c>
      <c r="BQ285" s="50" t="str">
        <f t="shared" si="2222"/>
        <v/>
      </c>
      <c r="BR285" s="50" t="str">
        <f t="shared" si="2223"/>
        <v/>
      </c>
      <c r="BS285" s="50" t="str">
        <f t="shared" si="2224"/>
        <v/>
      </c>
      <c r="BT285" s="50" t="str">
        <f t="shared" si="2225"/>
        <v/>
      </c>
      <c r="BU285" s="50" t="str">
        <f t="shared" si="2226"/>
        <v/>
      </c>
      <c r="BV285" s="50" t="str">
        <f t="shared" si="2227"/>
        <v/>
      </c>
      <c r="BW285" s="50" t="str">
        <f t="shared" si="2228"/>
        <v/>
      </c>
      <c r="BX285" s="50" t="str">
        <f t="shared" si="2229"/>
        <v/>
      </c>
      <c r="BY285" s="50" t="str">
        <f t="shared" si="2230"/>
        <v/>
      </c>
      <c r="BZ285" s="50" t="str">
        <f t="shared" si="2231"/>
        <v/>
      </c>
      <c r="CA285" s="50" t="str">
        <f t="shared" si="2232"/>
        <v/>
      </c>
      <c r="CB285" s="50" t="str">
        <f t="shared" si="2233"/>
        <v/>
      </c>
      <c r="CC285" s="50" t="str">
        <f t="shared" si="2234"/>
        <v/>
      </c>
      <c r="CD285" s="50" t="str">
        <f t="shared" si="2235"/>
        <v/>
      </c>
      <c r="CE285" s="50" t="str">
        <f t="shared" si="2236"/>
        <v/>
      </c>
      <c r="CF285" s="50" t="str">
        <f t="shared" si="2237"/>
        <v/>
      </c>
      <c r="CG285" s="50" t="str">
        <f t="shared" si="2238"/>
        <v/>
      </c>
      <c r="CH285" s="50" t="str">
        <f t="shared" si="2239"/>
        <v/>
      </c>
      <c r="CI285" s="61" t="str">
        <f t="shared" si="2240"/>
        <v/>
      </c>
      <c r="CJ285" s="50" t="str">
        <f t="shared" si="2241"/>
        <v/>
      </c>
      <c r="CK285" s="50" t="str">
        <f t="shared" si="2242"/>
        <v/>
      </c>
      <c r="CL285" s="50" t="str">
        <f t="shared" si="2243"/>
        <v/>
      </c>
      <c r="CM285" s="50" t="str">
        <f t="shared" si="2244"/>
        <v/>
      </c>
      <c r="CN285" s="50" t="str">
        <f t="shared" si="2245"/>
        <v/>
      </c>
      <c r="CO285" s="50" t="str">
        <f t="shared" si="2246"/>
        <v/>
      </c>
      <c r="CP285" s="50" t="str">
        <f t="shared" si="2247"/>
        <v/>
      </c>
      <c r="CQ285" s="50" t="str">
        <f t="shared" si="2248"/>
        <v/>
      </c>
      <c r="CR285" s="50" t="str">
        <f t="shared" si="2249"/>
        <v/>
      </c>
      <c r="CS285" s="50" t="str">
        <f t="shared" si="2250"/>
        <v/>
      </c>
      <c r="CT285" s="50" t="str">
        <f t="shared" si="2251"/>
        <v/>
      </c>
      <c r="CU285" s="50" t="str">
        <f t="shared" si="2252"/>
        <v/>
      </c>
      <c r="CV285" s="50" t="str">
        <f t="shared" si="2253"/>
        <v/>
      </c>
      <c r="CW285" s="50" t="str">
        <f t="shared" si="2254"/>
        <v/>
      </c>
      <c r="CX285" s="50" t="str">
        <f t="shared" si="2255"/>
        <v/>
      </c>
      <c r="CY285" s="50" t="str">
        <f t="shared" si="2256"/>
        <v/>
      </c>
      <c r="CZ285" s="50" t="str">
        <f t="shared" si="2257"/>
        <v/>
      </c>
      <c r="DA285" s="78">
        <f t="shared" si="2258"/>
        <v>0</v>
      </c>
      <c r="DB285" s="79">
        <f t="shared" si="2259"/>
        <v>0</v>
      </c>
      <c r="DC285" s="80">
        <f t="shared" si="2260"/>
        <v>0</v>
      </c>
      <c r="DD285" s="81"/>
    </row>
    <row r="286" spans="1:108" ht="12.75" customHeight="1">
      <c r="A286" s="14"/>
      <c r="B286" s="83"/>
      <c r="C286" s="83"/>
      <c r="D286" s="83"/>
      <c r="E286" s="84"/>
      <c r="F286" s="84"/>
      <c r="G286" s="84"/>
      <c r="H286" s="84"/>
      <c r="I286" s="84"/>
      <c r="J286" s="84"/>
      <c r="K286" s="84"/>
      <c r="L286" s="84"/>
      <c r="M286" s="84"/>
      <c r="N286" s="84"/>
      <c r="O286" s="84"/>
      <c r="P286" s="85"/>
      <c r="Q286" s="85"/>
      <c r="R286" s="85"/>
      <c r="S286" s="85"/>
      <c r="T286" s="85"/>
      <c r="U286" s="85"/>
      <c r="V286" s="85"/>
      <c r="W286" s="85"/>
      <c r="X286" s="192">
        <f t="shared" ref="X286" si="2261">SUM(Y282:Y285)</f>
        <v>0</v>
      </c>
      <c r="Y286" s="193"/>
      <c r="Z286" s="164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198">
        <f t="shared" ref="AS286:AX286" si="2262">SUM(AS282:AS285)</f>
        <v>0</v>
      </c>
      <c r="AT286" s="200">
        <f t="shared" si="2262"/>
        <v>0</v>
      </c>
      <c r="AU286" s="200">
        <f t="shared" si="2262"/>
        <v>0</v>
      </c>
      <c r="AV286" s="200">
        <f t="shared" si="2262"/>
        <v>0</v>
      </c>
      <c r="AW286" s="200">
        <f t="shared" si="2262"/>
        <v>0</v>
      </c>
      <c r="AX286" s="204">
        <f t="shared" si="2262"/>
        <v>0</v>
      </c>
      <c r="AY286" s="50"/>
      <c r="AZ286" s="50"/>
      <c r="BA286" s="50"/>
      <c r="BB286" s="50"/>
      <c r="BC286" s="50"/>
      <c r="BD286" s="50"/>
      <c r="BE286" s="50"/>
      <c r="BF286" s="50"/>
      <c r="BG286" s="50"/>
      <c r="BH286" s="50"/>
      <c r="BI286" s="50"/>
      <c r="BJ286" s="50"/>
      <c r="BK286" s="50"/>
      <c r="BL286" s="50"/>
      <c r="BM286" s="50"/>
      <c r="BN286" s="50"/>
      <c r="BO286" s="50"/>
      <c r="BP286" s="51"/>
      <c r="BQ286" s="50"/>
      <c r="BR286" s="50"/>
      <c r="BS286" s="50"/>
      <c r="BT286" s="50"/>
      <c r="BU286" s="50"/>
      <c r="BV286" s="50"/>
      <c r="BW286" s="50"/>
      <c r="BX286" s="50"/>
      <c r="BY286" s="50"/>
      <c r="BZ286" s="50"/>
      <c r="CA286" s="50"/>
      <c r="CB286" s="50"/>
      <c r="CC286" s="50"/>
      <c r="CD286" s="50"/>
      <c r="CE286" s="50"/>
      <c r="CF286" s="50"/>
      <c r="CG286" s="50"/>
      <c r="CH286" s="50"/>
      <c r="CI286" s="61"/>
      <c r="CJ286" s="50"/>
      <c r="CK286" s="50"/>
      <c r="CL286" s="50"/>
      <c r="CM286" s="50"/>
      <c r="CN286" s="50"/>
      <c r="CO286" s="50"/>
      <c r="CP286" s="50"/>
      <c r="CQ286" s="50"/>
      <c r="CR286" s="50"/>
      <c r="CS286" s="50"/>
      <c r="CT286" s="50"/>
      <c r="CU286" s="50"/>
      <c r="CV286" s="50"/>
      <c r="CW286" s="50"/>
      <c r="CX286" s="50"/>
      <c r="CY286" s="50"/>
      <c r="CZ286" s="50"/>
      <c r="DA286" s="206">
        <f t="shared" ref="DA286:DC286" si="2263">SUM(DA282:DA285)</f>
        <v>0</v>
      </c>
      <c r="DB286" s="186">
        <f t="shared" si="2263"/>
        <v>0</v>
      </c>
      <c r="DC286" s="188">
        <f t="shared" si="2263"/>
        <v>0</v>
      </c>
      <c r="DD286" s="27"/>
    </row>
    <row r="287" spans="1:108" ht="12.75" customHeight="1" thickBot="1">
      <c r="A287" s="14"/>
      <c r="B287" s="83"/>
      <c r="C287" s="83"/>
      <c r="D287" s="83"/>
      <c r="E287" s="84"/>
      <c r="F287" s="84"/>
      <c r="G287" s="84"/>
      <c r="H287" s="84"/>
      <c r="I287" s="84"/>
      <c r="J287" s="84"/>
      <c r="K287" s="84"/>
      <c r="L287" s="84"/>
      <c r="M287" s="84"/>
      <c r="N287" s="84"/>
      <c r="O287" s="84"/>
      <c r="P287" s="85"/>
      <c r="Q287" s="85"/>
      <c r="R287" s="85"/>
      <c r="S287" s="85"/>
      <c r="T287" s="85"/>
      <c r="U287" s="85"/>
      <c r="V287" s="85"/>
      <c r="W287" s="85"/>
      <c r="X287" s="194"/>
      <c r="Y287" s="195"/>
      <c r="Z287" s="164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199"/>
      <c r="AT287" s="201"/>
      <c r="AU287" s="201"/>
      <c r="AV287" s="201"/>
      <c r="AW287" s="201"/>
      <c r="AX287" s="205"/>
      <c r="AY287" s="50"/>
      <c r="AZ287" s="50"/>
      <c r="BA287" s="50"/>
      <c r="BB287" s="50"/>
      <c r="BC287" s="50"/>
      <c r="BD287" s="50"/>
      <c r="BE287" s="50"/>
      <c r="BF287" s="50"/>
      <c r="BG287" s="50"/>
      <c r="BH287" s="50"/>
      <c r="BI287" s="50"/>
      <c r="BJ287" s="50"/>
      <c r="BK287" s="50"/>
      <c r="BL287" s="50"/>
      <c r="BM287" s="50"/>
      <c r="BN287" s="50"/>
      <c r="BO287" s="50"/>
      <c r="BP287" s="51"/>
      <c r="BQ287" s="50"/>
      <c r="BR287" s="50"/>
      <c r="BS287" s="50"/>
      <c r="BT287" s="50"/>
      <c r="BU287" s="50"/>
      <c r="BV287" s="50"/>
      <c r="BW287" s="50"/>
      <c r="BX287" s="50"/>
      <c r="BY287" s="50"/>
      <c r="BZ287" s="50"/>
      <c r="CA287" s="50"/>
      <c r="CB287" s="50"/>
      <c r="CC287" s="50"/>
      <c r="CD287" s="50"/>
      <c r="CE287" s="50"/>
      <c r="CF287" s="50"/>
      <c r="CG287" s="50"/>
      <c r="CH287" s="50"/>
      <c r="CI287" s="61"/>
      <c r="CJ287" s="50"/>
      <c r="CK287" s="50"/>
      <c r="CL287" s="50"/>
      <c r="CM287" s="50"/>
      <c r="CN287" s="50"/>
      <c r="CO287" s="50"/>
      <c r="CP287" s="50"/>
      <c r="CQ287" s="50"/>
      <c r="CR287" s="50"/>
      <c r="CS287" s="50"/>
      <c r="CT287" s="50"/>
      <c r="CU287" s="50"/>
      <c r="CV287" s="50"/>
      <c r="CW287" s="50"/>
      <c r="CX287" s="50"/>
      <c r="CY287" s="50"/>
      <c r="CZ287" s="50"/>
      <c r="DA287" s="207"/>
      <c r="DB287" s="187"/>
      <c r="DC287" s="189"/>
      <c r="DD287" s="27"/>
    </row>
    <row r="288" spans="1:108" ht="13.5" customHeight="1" thickBot="1">
      <c r="A288" s="14"/>
      <c r="B288" s="83"/>
      <c r="C288" s="83"/>
      <c r="D288" s="83"/>
      <c r="E288" s="84"/>
      <c r="F288" s="84"/>
      <c r="G288" s="84"/>
      <c r="H288" s="84"/>
      <c r="I288" s="84"/>
      <c r="J288" s="84"/>
      <c r="K288" s="84"/>
      <c r="L288" s="84"/>
      <c r="M288" s="84"/>
      <c r="N288" s="84"/>
      <c r="O288" s="84"/>
      <c r="P288" s="85"/>
      <c r="Q288" s="85"/>
      <c r="R288" s="85"/>
      <c r="S288" s="85"/>
      <c r="T288" s="85"/>
      <c r="U288" s="85"/>
      <c r="V288" s="85"/>
      <c r="W288" s="85"/>
      <c r="X288" s="196"/>
      <c r="Y288" s="197"/>
      <c r="Z288" s="164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22"/>
      <c r="AT288" s="23"/>
      <c r="AU288" s="23"/>
      <c r="AV288" s="23"/>
      <c r="AW288" s="23"/>
      <c r="AX288" s="23"/>
      <c r="AY288" s="24"/>
      <c r="AZ288" s="25"/>
      <c r="BA288" s="25"/>
      <c r="BB288" s="25"/>
      <c r="BC288" s="25"/>
      <c r="BD288" s="25"/>
      <c r="BE288" s="25"/>
      <c r="BF288" s="25"/>
      <c r="BG288" s="25"/>
      <c r="BH288" s="25"/>
      <c r="BI288" s="25"/>
      <c r="BJ288" s="25"/>
      <c r="BK288" s="25"/>
      <c r="BL288" s="25"/>
      <c r="BM288" s="25"/>
      <c r="BN288" s="25"/>
      <c r="BO288" s="25"/>
      <c r="BP288" s="26"/>
      <c r="BQ288" s="25"/>
      <c r="BR288" s="25"/>
      <c r="BS288" s="25"/>
      <c r="BT288" s="25"/>
      <c r="BU288" s="25"/>
      <c r="BV288" s="25"/>
      <c r="BW288" s="25"/>
      <c r="BX288" s="25"/>
      <c r="BY288" s="25"/>
      <c r="BZ288" s="25"/>
      <c r="CA288" s="25"/>
      <c r="CB288" s="25"/>
      <c r="CC288" s="25"/>
      <c r="CD288" s="25"/>
      <c r="CE288" s="25"/>
      <c r="CF288" s="25"/>
      <c r="CG288" s="25"/>
      <c r="CH288" s="25"/>
      <c r="CI288" s="24"/>
      <c r="CJ288" s="25"/>
      <c r="CK288" s="25"/>
      <c r="CL288" s="25"/>
      <c r="CM288" s="25"/>
      <c r="CN288" s="25"/>
      <c r="CO288" s="25"/>
      <c r="CP288" s="25"/>
      <c r="CQ288" s="25"/>
      <c r="CR288" s="25"/>
      <c r="CS288" s="25"/>
      <c r="CT288" s="25"/>
      <c r="CU288" s="25"/>
      <c r="CV288" s="25"/>
      <c r="CW288" s="25"/>
      <c r="CX288" s="25"/>
      <c r="CY288" s="25"/>
      <c r="CZ288" s="26"/>
      <c r="DA288" s="23"/>
      <c r="DB288" s="23"/>
      <c r="DC288" s="23"/>
      <c r="DD288" s="27"/>
    </row>
    <row r="289" spans="1:108">
      <c r="A289" s="28"/>
      <c r="B289" s="86"/>
      <c r="C289" s="86"/>
      <c r="D289" s="86"/>
      <c r="E289" s="87"/>
      <c r="F289" s="87"/>
      <c r="G289" s="87"/>
      <c r="H289" s="87"/>
      <c r="I289" s="87"/>
      <c r="J289" s="87"/>
      <c r="K289" s="87"/>
      <c r="L289" s="87"/>
      <c r="M289" s="87"/>
      <c r="N289" s="88"/>
      <c r="O289" s="88"/>
      <c r="P289" s="89"/>
      <c r="Q289" s="89"/>
      <c r="R289" s="89"/>
      <c r="S289" s="89"/>
      <c r="T289" s="89"/>
      <c r="U289" s="89"/>
      <c r="V289" s="89"/>
      <c r="W289" s="89"/>
      <c r="X289" s="89"/>
      <c r="Y289" s="89"/>
      <c r="Z289" s="16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22"/>
      <c r="AT289" s="23"/>
      <c r="AU289" s="23"/>
      <c r="AV289" s="23"/>
      <c r="AW289" s="23"/>
      <c r="AX289" s="23"/>
      <c r="AY289" s="24"/>
      <c r="AZ289" s="25"/>
      <c r="BA289" s="25"/>
      <c r="BB289" s="25"/>
      <c r="BC289" s="25"/>
      <c r="BD289" s="25"/>
      <c r="BE289" s="25"/>
      <c r="BF289" s="25"/>
      <c r="BG289" s="25"/>
      <c r="BH289" s="25"/>
      <c r="BI289" s="25"/>
      <c r="BJ289" s="25"/>
      <c r="BK289" s="25"/>
      <c r="BL289" s="25"/>
      <c r="BM289" s="25"/>
      <c r="BN289" s="25"/>
      <c r="BO289" s="25"/>
      <c r="BP289" s="26"/>
      <c r="BQ289" s="25"/>
      <c r="BR289" s="25"/>
      <c r="BS289" s="25"/>
      <c r="BT289" s="25"/>
      <c r="BU289" s="25"/>
      <c r="BV289" s="25"/>
      <c r="BW289" s="25"/>
      <c r="BX289" s="25"/>
      <c r="BY289" s="25"/>
      <c r="BZ289" s="25"/>
      <c r="CA289" s="25"/>
      <c r="CB289" s="25"/>
      <c r="CC289" s="25"/>
      <c r="CD289" s="25"/>
      <c r="CE289" s="25"/>
      <c r="CF289" s="25"/>
      <c r="CG289" s="25"/>
      <c r="CH289" s="25"/>
      <c r="CI289" s="24"/>
      <c r="CJ289" s="25"/>
      <c r="CK289" s="25"/>
      <c r="CL289" s="25"/>
      <c r="CM289" s="25"/>
      <c r="CN289" s="25"/>
      <c r="CO289" s="25"/>
      <c r="CP289" s="25"/>
      <c r="CQ289" s="25"/>
      <c r="CR289" s="25"/>
      <c r="CS289" s="25"/>
      <c r="CT289" s="25"/>
      <c r="CU289" s="25"/>
      <c r="CV289" s="25"/>
      <c r="CW289" s="25"/>
      <c r="CX289" s="25"/>
      <c r="CY289" s="25"/>
      <c r="CZ289" s="26"/>
      <c r="DA289" s="23"/>
      <c r="DB289" s="23"/>
      <c r="DC289" s="23"/>
      <c r="DD289" s="27"/>
    </row>
  </sheetData>
  <mergeCells count="398">
    <mergeCell ref="C274:D274"/>
    <mergeCell ref="X275:Y277"/>
    <mergeCell ref="AS275:AS276"/>
    <mergeCell ref="AT275:AT276"/>
    <mergeCell ref="AU275:AU276"/>
    <mergeCell ref="AV275:AV276"/>
    <mergeCell ref="AW275:AW276"/>
    <mergeCell ref="C270:D270"/>
    <mergeCell ref="C271:D271"/>
    <mergeCell ref="C272:D272"/>
    <mergeCell ref="C273:D273"/>
    <mergeCell ref="DC253:DC254"/>
    <mergeCell ref="C262:D262"/>
    <mergeCell ref="C263:D263"/>
    <mergeCell ref="X264:Y266"/>
    <mergeCell ref="AS264:AS265"/>
    <mergeCell ref="AT264:AT265"/>
    <mergeCell ref="AU264:AU265"/>
    <mergeCell ref="AV264:AV265"/>
    <mergeCell ref="AW264:AW265"/>
    <mergeCell ref="AX264:AX265"/>
    <mergeCell ref="AU253:AU254"/>
    <mergeCell ref="AV253:AV254"/>
    <mergeCell ref="AW253:AW254"/>
    <mergeCell ref="AX253:AX254"/>
    <mergeCell ref="DA253:DA254"/>
    <mergeCell ref="DB253:DB254"/>
    <mergeCell ref="C260:D260"/>
    <mergeCell ref="C261:D261"/>
    <mergeCell ref="C259:D259"/>
    <mergeCell ref="DA264:DA265"/>
    <mergeCell ref="DB264:DB265"/>
    <mergeCell ref="DC264:DC265"/>
    <mergeCell ref="AX242:AX243"/>
    <mergeCell ref="DA242:DA243"/>
    <mergeCell ref="DB242:DB243"/>
    <mergeCell ref="DC242:DC243"/>
    <mergeCell ref="C250:D250"/>
    <mergeCell ref="C251:D251"/>
    <mergeCell ref="X242:Y244"/>
    <mergeCell ref="AS242:AS243"/>
    <mergeCell ref="AT242:AT243"/>
    <mergeCell ref="AU242:AU243"/>
    <mergeCell ref="AV242:AV243"/>
    <mergeCell ref="AW242:AW243"/>
    <mergeCell ref="AV231:AV232"/>
    <mergeCell ref="AW231:AW232"/>
    <mergeCell ref="AX231:AX232"/>
    <mergeCell ref="DA231:DA232"/>
    <mergeCell ref="DB231:DB232"/>
    <mergeCell ref="DC231:DC232"/>
    <mergeCell ref="C229:D229"/>
    <mergeCell ref="C230:D230"/>
    <mergeCell ref="X231:Y233"/>
    <mergeCell ref="AS231:AS232"/>
    <mergeCell ref="AT231:AT232"/>
    <mergeCell ref="AU231:AU232"/>
    <mergeCell ref="AV220:AV221"/>
    <mergeCell ref="AW220:AW221"/>
    <mergeCell ref="AX220:AX221"/>
    <mergeCell ref="DA220:DA221"/>
    <mergeCell ref="DB220:DB221"/>
    <mergeCell ref="DC220:DC221"/>
    <mergeCell ref="DC209:DC210"/>
    <mergeCell ref="C215:D215"/>
    <mergeCell ref="C216:D216"/>
    <mergeCell ref="C217:D217"/>
    <mergeCell ref="C218:D218"/>
    <mergeCell ref="C219:D219"/>
    <mergeCell ref="DC198:DC199"/>
    <mergeCell ref="C204:D204"/>
    <mergeCell ref="C205:D205"/>
    <mergeCell ref="C206:D206"/>
    <mergeCell ref="C207:D207"/>
    <mergeCell ref="X209:Y211"/>
    <mergeCell ref="AS209:AS210"/>
    <mergeCell ref="AT209:AT210"/>
    <mergeCell ref="AU209:AU210"/>
    <mergeCell ref="AV209:AV210"/>
    <mergeCell ref="AU198:AU199"/>
    <mergeCell ref="AV198:AV199"/>
    <mergeCell ref="AW198:AW199"/>
    <mergeCell ref="AX198:AX199"/>
    <mergeCell ref="DA198:DA199"/>
    <mergeCell ref="DB198:DB199"/>
    <mergeCell ref="AW209:AW210"/>
    <mergeCell ref="AX209:AX210"/>
    <mergeCell ref="DA209:DA210"/>
    <mergeCell ref="DB209:DB210"/>
    <mergeCell ref="C193:D193"/>
    <mergeCell ref="C194:D194"/>
    <mergeCell ref="C195:D195"/>
    <mergeCell ref="X198:Y200"/>
    <mergeCell ref="AS198:AS199"/>
    <mergeCell ref="AT198:AT199"/>
    <mergeCell ref="AV187:AV188"/>
    <mergeCell ref="AW187:AW188"/>
    <mergeCell ref="AX187:AX188"/>
    <mergeCell ref="C196:D196"/>
    <mergeCell ref="C197:D197"/>
    <mergeCell ref="DA187:DA188"/>
    <mergeCell ref="DB187:DB188"/>
    <mergeCell ref="DC187:DC188"/>
    <mergeCell ref="C182:D182"/>
    <mergeCell ref="C183:D183"/>
    <mergeCell ref="X187:Y189"/>
    <mergeCell ref="AS187:AS188"/>
    <mergeCell ref="AT187:AT188"/>
    <mergeCell ref="AU187:AU188"/>
    <mergeCell ref="C184:D184"/>
    <mergeCell ref="C185:D185"/>
    <mergeCell ref="C186:D186"/>
    <mergeCell ref="AV176:AV177"/>
    <mergeCell ref="AW176:AW177"/>
    <mergeCell ref="AX176:AX177"/>
    <mergeCell ref="DA176:DA177"/>
    <mergeCell ref="DB176:DB177"/>
    <mergeCell ref="DC176:DC177"/>
    <mergeCell ref="DC143:DC144"/>
    <mergeCell ref="X165:Y167"/>
    <mergeCell ref="AS165:AS166"/>
    <mergeCell ref="AT165:AT166"/>
    <mergeCell ref="AU165:AU166"/>
    <mergeCell ref="AV165:AV166"/>
    <mergeCell ref="AW165:AW166"/>
    <mergeCell ref="AX165:AX166"/>
    <mergeCell ref="DA165:DA166"/>
    <mergeCell ref="DB165:DB166"/>
    <mergeCell ref="X176:Y178"/>
    <mergeCell ref="AS176:AS177"/>
    <mergeCell ref="AT176:AT177"/>
    <mergeCell ref="AU176:AU177"/>
    <mergeCell ref="AV154:AV155"/>
    <mergeCell ref="AW154:AW155"/>
    <mergeCell ref="AX154:AX155"/>
    <mergeCell ref="DA154:DA155"/>
    <mergeCell ref="AX132:AX133"/>
    <mergeCell ref="DA132:DA133"/>
    <mergeCell ref="DB132:DB133"/>
    <mergeCell ref="DC132:DC133"/>
    <mergeCell ref="C142:D142"/>
    <mergeCell ref="X143:Y145"/>
    <mergeCell ref="AS143:AS144"/>
    <mergeCell ref="AT143:AT144"/>
    <mergeCell ref="AU143:AU144"/>
    <mergeCell ref="AV143:AV144"/>
    <mergeCell ref="AW143:AW144"/>
    <mergeCell ref="AX143:AX144"/>
    <mergeCell ref="DA143:DA144"/>
    <mergeCell ref="DB143:DB144"/>
    <mergeCell ref="C138:D138"/>
    <mergeCell ref="C139:D139"/>
    <mergeCell ref="C140:D140"/>
    <mergeCell ref="C141:D141"/>
    <mergeCell ref="X132:Y134"/>
    <mergeCell ref="AS132:AS133"/>
    <mergeCell ref="AT132:AT133"/>
    <mergeCell ref="AU132:AU133"/>
    <mergeCell ref="AV132:AV133"/>
    <mergeCell ref="AW132:AW133"/>
    <mergeCell ref="AX121:AX122"/>
    <mergeCell ref="DA121:DA122"/>
    <mergeCell ref="DB121:DB122"/>
    <mergeCell ref="DC121:DC122"/>
    <mergeCell ref="C130:D130"/>
    <mergeCell ref="C131:D131"/>
    <mergeCell ref="X121:Y123"/>
    <mergeCell ref="AS121:AS122"/>
    <mergeCell ref="AT121:AT122"/>
    <mergeCell ref="AU121:AU122"/>
    <mergeCell ref="AV121:AV122"/>
    <mergeCell ref="AW121:AW122"/>
    <mergeCell ref="C127:D127"/>
    <mergeCell ref="C128:D128"/>
    <mergeCell ref="C129:D129"/>
    <mergeCell ref="AX110:AX111"/>
    <mergeCell ref="DA110:DA111"/>
    <mergeCell ref="DB110:DB111"/>
    <mergeCell ref="DC110:DC111"/>
    <mergeCell ref="C118:D118"/>
    <mergeCell ref="C119:D119"/>
    <mergeCell ref="X110:Y112"/>
    <mergeCell ref="AS110:AS111"/>
    <mergeCell ref="AT110:AT111"/>
    <mergeCell ref="AU110:AU111"/>
    <mergeCell ref="AV110:AV111"/>
    <mergeCell ref="AW110:AW111"/>
    <mergeCell ref="C116:D116"/>
    <mergeCell ref="C117:D117"/>
    <mergeCell ref="AX77:AX78"/>
    <mergeCell ref="C83:D83"/>
    <mergeCell ref="C84:D84"/>
    <mergeCell ref="AV99:AV100"/>
    <mergeCell ref="AW99:AW100"/>
    <mergeCell ref="AX99:AX100"/>
    <mergeCell ref="DA99:DA100"/>
    <mergeCell ref="DB99:DB100"/>
    <mergeCell ref="DC99:DC100"/>
    <mergeCell ref="DC88:DC89"/>
    <mergeCell ref="C94:D94"/>
    <mergeCell ref="C95:D95"/>
    <mergeCell ref="C96:D96"/>
    <mergeCell ref="C97:D97"/>
    <mergeCell ref="C98:D98"/>
    <mergeCell ref="AU88:AU89"/>
    <mergeCell ref="AV88:AV89"/>
    <mergeCell ref="AW88:AW89"/>
    <mergeCell ref="AX88:AX89"/>
    <mergeCell ref="DA88:DA89"/>
    <mergeCell ref="DB88:DB89"/>
    <mergeCell ref="AU99:AU100"/>
    <mergeCell ref="AS66:AS67"/>
    <mergeCell ref="C85:D85"/>
    <mergeCell ref="C86:D86"/>
    <mergeCell ref="C87:D87"/>
    <mergeCell ref="X88:Y90"/>
    <mergeCell ref="AS88:AS89"/>
    <mergeCell ref="AT88:AT89"/>
    <mergeCell ref="AV77:AV78"/>
    <mergeCell ref="AW77:AW78"/>
    <mergeCell ref="AS55:AS56"/>
    <mergeCell ref="AT55:AT56"/>
    <mergeCell ref="AU55:AU56"/>
    <mergeCell ref="DA77:DA78"/>
    <mergeCell ref="DB77:DB78"/>
    <mergeCell ref="DC77:DC78"/>
    <mergeCell ref="DB66:DB67"/>
    <mergeCell ref="DC66:DC67"/>
    <mergeCell ref="C72:D72"/>
    <mergeCell ref="C73:D73"/>
    <mergeCell ref="C74:D74"/>
    <mergeCell ref="C75:D75"/>
    <mergeCell ref="AT66:AT67"/>
    <mergeCell ref="AU66:AU67"/>
    <mergeCell ref="AV66:AV67"/>
    <mergeCell ref="AW66:AW67"/>
    <mergeCell ref="AX66:AX67"/>
    <mergeCell ref="DA66:DA67"/>
    <mergeCell ref="C76:D76"/>
    <mergeCell ref="X77:Y79"/>
    <mergeCell ref="AS77:AS78"/>
    <mergeCell ref="AT77:AT78"/>
    <mergeCell ref="AU77:AU78"/>
    <mergeCell ref="X66:Y68"/>
    <mergeCell ref="DB286:DB287"/>
    <mergeCell ref="DC286:DC287"/>
    <mergeCell ref="X33:Y35"/>
    <mergeCell ref="AS33:AS34"/>
    <mergeCell ref="AT33:AT34"/>
    <mergeCell ref="AU33:AU34"/>
    <mergeCell ref="AV33:AV34"/>
    <mergeCell ref="AW33:AW34"/>
    <mergeCell ref="AX33:AX34"/>
    <mergeCell ref="DA33:DA34"/>
    <mergeCell ref="AT286:AT287"/>
    <mergeCell ref="AU286:AU287"/>
    <mergeCell ref="AV286:AV287"/>
    <mergeCell ref="AW286:AW287"/>
    <mergeCell ref="AX286:AX287"/>
    <mergeCell ref="DA286:DA287"/>
    <mergeCell ref="DB275:DB276"/>
    <mergeCell ref="DC275:DC276"/>
    <mergeCell ref="AV55:AV56"/>
    <mergeCell ref="AW55:AW56"/>
    <mergeCell ref="AX55:AX56"/>
    <mergeCell ref="DA55:DA56"/>
    <mergeCell ref="DB55:DB56"/>
    <mergeCell ref="DC55:DC56"/>
    <mergeCell ref="C282:D282"/>
    <mergeCell ref="C283:D283"/>
    <mergeCell ref="C284:D284"/>
    <mergeCell ref="C285:D285"/>
    <mergeCell ref="X286:Y288"/>
    <mergeCell ref="AS286:AS287"/>
    <mergeCell ref="C281:D281"/>
    <mergeCell ref="AX275:AX276"/>
    <mergeCell ref="DA275:DA276"/>
    <mergeCell ref="C252:D252"/>
    <mergeCell ref="X253:Y255"/>
    <mergeCell ref="AS253:AS254"/>
    <mergeCell ref="AT253:AT254"/>
    <mergeCell ref="C248:D248"/>
    <mergeCell ref="C249:D249"/>
    <mergeCell ref="C238:D238"/>
    <mergeCell ref="C239:D239"/>
    <mergeCell ref="C240:D240"/>
    <mergeCell ref="C241:D241"/>
    <mergeCell ref="C237:D237"/>
    <mergeCell ref="C226:D226"/>
    <mergeCell ref="C227:D227"/>
    <mergeCell ref="C228:D228"/>
    <mergeCell ref="X220:Y222"/>
    <mergeCell ref="AS220:AS221"/>
    <mergeCell ref="AT220:AT221"/>
    <mergeCell ref="AU220:AU221"/>
    <mergeCell ref="C208:D208"/>
    <mergeCell ref="C174:D174"/>
    <mergeCell ref="C175:D175"/>
    <mergeCell ref="C172:D172"/>
    <mergeCell ref="C173:D173"/>
    <mergeCell ref="DC165:DC166"/>
    <mergeCell ref="C171:D171"/>
    <mergeCell ref="C160:D160"/>
    <mergeCell ref="C161:D161"/>
    <mergeCell ref="C162:D162"/>
    <mergeCell ref="C163:D163"/>
    <mergeCell ref="C164:D164"/>
    <mergeCell ref="DB154:DB155"/>
    <mergeCell ref="DC154:DC155"/>
    <mergeCell ref="C152:D152"/>
    <mergeCell ref="C153:D153"/>
    <mergeCell ref="X154:Y156"/>
    <mergeCell ref="AS154:AS155"/>
    <mergeCell ref="AT154:AT155"/>
    <mergeCell ref="AU154:AU155"/>
    <mergeCell ref="C149:D149"/>
    <mergeCell ref="C150:D150"/>
    <mergeCell ref="C151:D151"/>
    <mergeCell ref="C120:D120"/>
    <mergeCell ref="C106:D106"/>
    <mergeCell ref="C107:D107"/>
    <mergeCell ref="C108:D108"/>
    <mergeCell ref="C109:D109"/>
    <mergeCell ref="C105:D105"/>
    <mergeCell ref="X99:Y101"/>
    <mergeCell ref="AS99:AS100"/>
    <mergeCell ref="AT99:AT100"/>
    <mergeCell ref="C64:D64"/>
    <mergeCell ref="C65:D65"/>
    <mergeCell ref="C61:D61"/>
    <mergeCell ref="C62:D62"/>
    <mergeCell ref="C63:D63"/>
    <mergeCell ref="C52:D52"/>
    <mergeCell ref="C53:D53"/>
    <mergeCell ref="C54:D54"/>
    <mergeCell ref="X44:Y46"/>
    <mergeCell ref="C50:D50"/>
    <mergeCell ref="C51:D51"/>
    <mergeCell ref="X55:Y57"/>
    <mergeCell ref="AS44:AS45"/>
    <mergeCell ref="AT44:AT45"/>
    <mergeCell ref="AU44:AU45"/>
    <mergeCell ref="C40:D40"/>
    <mergeCell ref="C41:D41"/>
    <mergeCell ref="C42:D42"/>
    <mergeCell ref="C43:D43"/>
    <mergeCell ref="DB33:DB34"/>
    <mergeCell ref="DC33:DC34"/>
    <mergeCell ref="C39:D39"/>
    <mergeCell ref="AV44:AV45"/>
    <mergeCell ref="AW44:AW45"/>
    <mergeCell ref="AX44:AX45"/>
    <mergeCell ref="DA44:DA45"/>
    <mergeCell ref="DB44:DB45"/>
    <mergeCell ref="DC44:DC45"/>
    <mergeCell ref="C30:D30"/>
    <mergeCell ref="C31:D31"/>
    <mergeCell ref="C32:D32"/>
    <mergeCell ref="AX22:AX23"/>
    <mergeCell ref="DA22:DA23"/>
    <mergeCell ref="DB22:DB23"/>
    <mergeCell ref="DC22:DC23"/>
    <mergeCell ref="C28:D28"/>
    <mergeCell ref="C29:D29"/>
    <mergeCell ref="X22:Y24"/>
    <mergeCell ref="AS22:AS23"/>
    <mergeCell ref="AT22:AT23"/>
    <mergeCell ref="AU22:AU23"/>
    <mergeCell ref="AV22:AV23"/>
    <mergeCell ref="AW22:AW23"/>
    <mergeCell ref="C17:D17"/>
    <mergeCell ref="C18:D18"/>
    <mergeCell ref="C19:D19"/>
    <mergeCell ref="C20:D20"/>
    <mergeCell ref="C21:D21"/>
    <mergeCell ref="AV11:AV12"/>
    <mergeCell ref="AW11:AW12"/>
    <mergeCell ref="AX11:AX12"/>
    <mergeCell ref="DA11:DA12"/>
    <mergeCell ref="E2:M2"/>
    <mergeCell ref="O2:W2"/>
    <mergeCell ref="E3:M3"/>
    <mergeCell ref="O3:W3"/>
    <mergeCell ref="AA5:AR5"/>
    <mergeCell ref="AY5:BP5"/>
    <mergeCell ref="DB11:DB12"/>
    <mergeCell ref="DC11:DC12"/>
    <mergeCell ref="C10:D10"/>
    <mergeCell ref="X11:Y13"/>
    <mergeCell ref="AS11:AS12"/>
    <mergeCell ref="AT11:AT12"/>
    <mergeCell ref="AU11:AU12"/>
    <mergeCell ref="BQ5:CH5"/>
    <mergeCell ref="CI5:CZ5"/>
    <mergeCell ref="C6:D6"/>
    <mergeCell ref="C7:D7"/>
    <mergeCell ref="C8:D8"/>
    <mergeCell ref="C9:D9"/>
  </mergeCells>
  <pageMargins left="0.7" right="0.7" top="0.75" bottom="0.75" header="0.3" footer="0.3"/>
  <pageSetup orientation="portrait" r:id="rId1"/>
  <ignoredErrors>
    <ignoredError sqref="E14:W14 E25:Y193 E199:Y223 E198:W198 Y198 E196:Y197 E194:X194 E195:X195" formulaRange="1"/>
    <ignoredError sqref="Y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Z16"/>
  <sheetViews>
    <sheetView workbookViewId="0">
      <selection activeCell="F22" sqref="F22"/>
    </sheetView>
  </sheetViews>
  <sheetFormatPr defaultRowHeight="15"/>
  <cols>
    <col min="1" max="1" width="2.7109375" customWidth="1"/>
    <col min="2" max="2" width="9.140625" customWidth="1"/>
    <col min="3" max="3" width="40" customWidth="1"/>
    <col min="4" max="4" width="8.140625" customWidth="1"/>
    <col min="5" max="13" width="4.7109375" style="91" customWidth="1"/>
    <col min="14" max="14" width="7.7109375" style="91" customWidth="1"/>
    <col min="15" max="15" width="4.7109375" style="92" customWidth="1"/>
    <col min="16" max="23" width="4.7109375" customWidth="1"/>
    <col min="24" max="24" width="9.140625" customWidth="1"/>
    <col min="26" max="26" width="3.7109375" customWidth="1"/>
    <col min="175" max="175" width="2.7109375" customWidth="1"/>
    <col min="176" max="176" width="9.140625" customWidth="1"/>
    <col min="177" max="177" width="29.7109375" customWidth="1"/>
    <col min="178" max="178" width="8.140625" customWidth="1"/>
    <col min="179" max="187" width="4.7109375" customWidth="1"/>
    <col min="188" max="188" width="7.7109375" customWidth="1"/>
    <col min="189" max="197" width="4.7109375" customWidth="1"/>
    <col min="200" max="200" width="3.7109375" customWidth="1"/>
    <col min="201" max="218" width="0" hidden="1" customWidth="1"/>
    <col min="225" max="278" width="0" hidden="1" customWidth="1"/>
    <col min="279" max="279" width="12.5703125" customWidth="1"/>
    <col min="280" max="280" width="12.85546875" customWidth="1"/>
    <col min="281" max="281" width="12.5703125" customWidth="1"/>
    <col min="282" max="282" width="2.85546875" customWidth="1"/>
    <col min="431" max="431" width="2.7109375" customWidth="1"/>
    <col min="432" max="432" width="9.140625" customWidth="1"/>
    <col min="433" max="433" width="29.7109375" customWidth="1"/>
    <col min="434" max="434" width="8.140625" customWidth="1"/>
    <col min="435" max="443" width="4.7109375" customWidth="1"/>
    <col min="444" max="444" width="7.7109375" customWidth="1"/>
    <col min="445" max="453" width="4.7109375" customWidth="1"/>
    <col min="456" max="456" width="3.7109375" customWidth="1"/>
    <col min="457" max="474" width="0" hidden="1" customWidth="1"/>
    <col min="481" max="534" width="0" hidden="1" customWidth="1"/>
    <col min="535" max="535" width="12.5703125" customWidth="1"/>
    <col min="536" max="536" width="12.85546875" customWidth="1"/>
    <col min="537" max="537" width="12.5703125" customWidth="1"/>
    <col min="538" max="538" width="2.85546875" customWidth="1"/>
    <col min="687" max="687" width="2.7109375" customWidth="1"/>
    <col min="688" max="688" width="9.140625" customWidth="1"/>
    <col min="689" max="689" width="29.7109375" customWidth="1"/>
    <col min="690" max="690" width="8.140625" customWidth="1"/>
    <col min="691" max="699" width="4.7109375" customWidth="1"/>
    <col min="700" max="700" width="7.7109375" customWidth="1"/>
    <col min="701" max="709" width="4.7109375" customWidth="1"/>
    <col min="712" max="712" width="3.7109375" customWidth="1"/>
    <col min="713" max="730" width="0" hidden="1" customWidth="1"/>
    <col min="737" max="790" width="0" hidden="1" customWidth="1"/>
    <col min="791" max="791" width="12.5703125" customWidth="1"/>
    <col min="792" max="792" width="12.85546875" customWidth="1"/>
    <col min="793" max="793" width="12.5703125" customWidth="1"/>
    <col min="794" max="794" width="2.85546875" customWidth="1"/>
    <col min="943" max="943" width="2.7109375" customWidth="1"/>
    <col min="944" max="944" width="9.140625" customWidth="1"/>
    <col min="945" max="945" width="29.7109375" customWidth="1"/>
    <col min="946" max="946" width="8.140625" customWidth="1"/>
    <col min="947" max="955" width="4.7109375" customWidth="1"/>
    <col min="956" max="956" width="7.7109375" customWidth="1"/>
    <col min="957" max="965" width="4.7109375" customWidth="1"/>
    <col min="968" max="968" width="3.7109375" customWidth="1"/>
    <col min="969" max="986" width="0" hidden="1" customWidth="1"/>
    <col min="993" max="1046" width="0" hidden="1" customWidth="1"/>
    <col min="1047" max="1047" width="12.5703125" customWidth="1"/>
    <col min="1048" max="1048" width="12.85546875" customWidth="1"/>
    <col min="1049" max="1049" width="12.5703125" customWidth="1"/>
    <col min="1050" max="1050" width="2.85546875" customWidth="1"/>
    <col min="1199" max="1199" width="2.7109375" customWidth="1"/>
    <col min="1200" max="1200" width="9.140625" customWidth="1"/>
    <col min="1201" max="1201" width="29.7109375" customWidth="1"/>
    <col min="1202" max="1202" width="8.140625" customWidth="1"/>
    <col min="1203" max="1211" width="4.7109375" customWidth="1"/>
    <col min="1212" max="1212" width="7.7109375" customWidth="1"/>
    <col min="1213" max="1221" width="4.7109375" customWidth="1"/>
    <col min="1224" max="1224" width="3.7109375" customWidth="1"/>
    <col min="1225" max="1242" width="0" hidden="1" customWidth="1"/>
    <col min="1249" max="1302" width="0" hidden="1" customWidth="1"/>
    <col min="1303" max="1303" width="12.5703125" customWidth="1"/>
    <col min="1304" max="1304" width="12.85546875" customWidth="1"/>
    <col min="1305" max="1305" width="12.5703125" customWidth="1"/>
    <col min="1306" max="1306" width="2.85546875" customWidth="1"/>
    <col min="1455" max="1455" width="2.7109375" customWidth="1"/>
    <col min="1456" max="1456" width="9.140625" customWidth="1"/>
    <col min="1457" max="1457" width="29.7109375" customWidth="1"/>
    <col min="1458" max="1458" width="8.140625" customWidth="1"/>
    <col min="1459" max="1467" width="4.7109375" customWidth="1"/>
    <col min="1468" max="1468" width="7.7109375" customWidth="1"/>
    <col min="1469" max="1477" width="4.7109375" customWidth="1"/>
    <col min="1480" max="1480" width="3.7109375" customWidth="1"/>
    <col min="1481" max="1498" width="0" hidden="1" customWidth="1"/>
    <col min="1505" max="1558" width="0" hidden="1" customWidth="1"/>
    <col min="1559" max="1559" width="12.5703125" customWidth="1"/>
    <col min="1560" max="1560" width="12.85546875" customWidth="1"/>
    <col min="1561" max="1561" width="12.5703125" customWidth="1"/>
    <col min="1562" max="1562" width="2.85546875" customWidth="1"/>
    <col min="1711" max="1711" width="2.7109375" customWidth="1"/>
    <col min="1712" max="1712" width="9.140625" customWidth="1"/>
    <col min="1713" max="1713" width="29.7109375" customWidth="1"/>
    <col min="1714" max="1714" width="8.140625" customWidth="1"/>
    <col min="1715" max="1723" width="4.7109375" customWidth="1"/>
    <col min="1724" max="1724" width="7.7109375" customWidth="1"/>
    <col min="1725" max="1733" width="4.7109375" customWidth="1"/>
    <col min="1736" max="1736" width="3.7109375" customWidth="1"/>
    <col min="1737" max="1754" width="0" hidden="1" customWidth="1"/>
    <col min="1761" max="1814" width="0" hidden="1" customWidth="1"/>
    <col min="1815" max="1815" width="12.5703125" customWidth="1"/>
    <col min="1816" max="1816" width="12.85546875" customWidth="1"/>
    <col min="1817" max="1817" width="12.5703125" customWidth="1"/>
    <col min="1818" max="1818" width="2.85546875" customWidth="1"/>
    <col min="1967" max="1967" width="2.7109375" customWidth="1"/>
    <col min="1968" max="1968" width="9.140625" customWidth="1"/>
    <col min="1969" max="1969" width="29.7109375" customWidth="1"/>
    <col min="1970" max="1970" width="8.140625" customWidth="1"/>
    <col min="1971" max="1979" width="4.7109375" customWidth="1"/>
    <col min="1980" max="1980" width="7.7109375" customWidth="1"/>
    <col min="1981" max="1989" width="4.7109375" customWidth="1"/>
    <col min="1992" max="1992" width="3.7109375" customWidth="1"/>
    <col min="1993" max="2010" width="0" hidden="1" customWidth="1"/>
    <col min="2017" max="2070" width="0" hidden="1" customWidth="1"/>
    <col min="2071" max="2071" width="12.5703125" customWidth="1"/>
    <col min="2072" max="2072" width="12.85546875" customWidth="1"/>
    <col min="2073" max="2073" width="12.5703125" customWidth="1"/>
    <col min="2074" max="2074" width="2.85546875" customWidth="1"/>
    <col min="2223" max="2223" width="2.7109375" customWidth="1"/>
    <col min="2224" max="2224" width="9.140625" customWidth="1"/>
    <col min="2225" max="2225" width="29.7109375" customWidth="1"/>
    <col min="2226" max="2226" width="8.140625" customWidth="1"/>
    <col min="2227" max="2235" width="4.7109375" customWidth="1"/>
    <col min="2236" max="2236" width="7.7109375" customWidth="1"/>
    <col min="2237" max="2245" width="4.7109375" customWidth="1"/>
    <col min="2248" max="2248" width="3.7109375" customWidth="1"/>
    <col min="2249" max="2266" width="0" hidden="1" customWidth="1"/>
    <col min="2273" max="2326" width="0" hidden="1" customWidth="1"/>
    <col min="2327" max="2327" width="12.5703125" customWidth="1"/>
    <col min="2328" max="2328" width="12.85546875" customWidth="1"/>
    <col min="2329" max="2329" width="12.5703125" customWidth="1"/>
    <col min="2330" max="2330" width="2.85546875" customWidth="1"/>
    <col min="2479" max="2479" width="2.7109375" customWidth="1"/>
    <col min="2480" max="2480" width="9.140625" customWidth="1"/>
    <col min="2481" max="2481" width="29.7109375" customWidth="1"/>
    <col min="2482" max="2482" width="8.140625" customWidth="1"/>
    <col min="2483" max="2491" width="4.7109375" customWidth="1"/>
    <col min="2492" max="2492" width="7.7109375" customWidth="1"/>
    <col min="2493" max="2501" width="4.7109375" customWidth="1"/>
    <col min="2504" max="2504" width="3.7109375" customWidth="1"/>
    <col min="2505" max="2522" width="0" hidden="1" customWidth="1"/>
    <col min="2529" max="2582" width="0" hidden="1" customWidth="1"/>
    <col min="2583" max="2583" width="12.5703125" customWidth="1"/>
    <col min="2584" max="2584" width="12.85546875" customWidth="1"/>
    <col min="2585" max="2585" width="12.5703125" customWidth="1"/>
    <col min="2586" max="2586" width="2.85546875" customWidth="1"/>
    <col min="2735" max="2735" width="2.7109375" customWidth="1"/>
    <col min="2736" max="2736" width="9.140625" customWidth="1"/>
    <col min="2737" max="2737" width="29.7109375" customWidth="1"/>
    <col min="2738" max="2738" width="8.140625" customWidth="1"/>
    <col min="2739" max="2747" width="4.7109375" customWidth="1"/>
    <col min="2748" max="2748" width="7.7109375" customWidth="1"/>
    <col min="2749" max="2757" width="4.7109375" customWidth="1"/>
    <col min="2760" max="2760" width="3.7109375" customWidth="1"/>
    <col min="2761" max="2778" width="0" hidden="1" customWidth="1"/>
    <col min="2785" max="2838" width="0" hidden="1" customWidth="1"/>
    <col min="2839" max="2839" width="12.5703125" customWidth="1"/>
    <col min="2840" max="2840" width="12.85546875" customWidth="1"/>
    <col min="2841" max="2841" width="12.5703125" customWidth="1"/>
    <col min="2842" max="2842" width="2.85546875" customWidth="1"/>
    <col min="2991" max="2991" width="2.7109375" customWidth="1"/>
    <col min="2992" max="2992" width="9.140625" customWidth="1"/>
    <col min="2993" max="2993" width="29.7109375" customWidth="1"/>
    <col min="2994" max="2994" width="8.140625" customWidth="1"/>
    <col min="2995" max="3003" width="4.7109375" customWidth="1"/>
    <col min="3004" max="3004" width="7.7109375" customWidth="1"/>
    <col min="3005" max="3013" width="4.7109375" customWidth="1"/>
    <col min="3016" max="3016" width="3.7109375" customWidth="1"/>
    <col min="3017" max="3034" width="0" hidden="1" customWidth="1"/>
    <col min="3041" max="3094" width="0" hidden="1" customWidth="1"/>
    <col min="3095" max="3095" width="12.5703125" customWidth="1"/>
    <col min="3096" max="3096" width="12.85546875" customWidth="1"/>
    <col min="3097" max="3097" width="12.5703125" customWidth="1"/>
    <col min="3098" max="3098" width="2.85546875" customWidth="1"/>
    <col min="3247" max="3247" width="2.7109375" customWidth="1"/>
    <col min="3248" max="3248" width="9.140625" customWidth="1"/>
    <col min="3249" max="3249" width="29.7109375" customWidth="1"/>
    <col min="3250" max="3250" width="8.140625" customWidth="1"/>
    <col min="3251" max="3259" width="4.7109375" customWidth="1"/>
    <col min="3260" max="3260" width="7.7109375" customWidth="1"/>
    <col min="3261" max="3269" width="4.7109375" customWidth="1"/>
    <col min="3272" max="3272" width="3.7109375" customWidth="1"/>
    <col min="3273" max="3290" width="0" hidden="1" customWidth="1"/>
    <col min="3297" max="3350" width="0" hidden="1" customWidth="1"/>
    <col min="3351" max="3351" width="12.5703125" customWidth="1"/>
    <col min="3352" max="3352" width="12.85546875" customWidth="1"/>
    <col min="3353" max="3353" width="12.5703125" customWidth="1"/>
    <col min="3354" max="3354" width="2.85546875" customWidth="1"/>
    <col min="3503" max="3503" width="2.7109375" customWidth="1"/>
    <col min="3504" max="3504" width="9.140625" customWidth="1"/>
    <col min="3505" max="3505" width="29.7109375" customWidth="1"/>
    <col min="3506" max="3506" width="8.140625" customWidth="1"/>
    <col min="3507" max="3515" width="4.7109375" customWidth="1"/>
    <col min="3516" max="3516" width="7.7109375" customWidth="1"/>
    <col min="3517" max="3525" width="4.7109375" customWidth="1"/>
    <col min="3528" max="3528" width="3.7109375" customWidth="1"/>
    <col min="3529" max="3546" width="0" hidden="1" customWidth="1"/>
    <col min="3553" max="3606" width="0" hidden="1" customWidth="1"/>
    <col min="3607" max="3607" width="12.5703125" customWidth="1"/>
    <col min="3608" max="3608" width="12.85546875" customWidth="1"/>
    <col min="3609" max="3609" width="12.5703125" customWidth="1"/>
    <col min="3610" max="3610" width="2.85546875" customWidth="1"/>
    <col min="3759" max="3759" width="2.7109375" customWidth="1"/>
    <col min="3760" max="3760" width="9.140625" customWidth="1"/>
    <col min="3761" max="3761" width="29.7109375" customWidth="1"/>
    <col min="3762" max="3762" width="8.140625" customWidth="1"/>
    <col min="3763" max="3771" width="4.7109375" customWidth="1"/>
    <col min="3772" max="3772" width="7.7109375" customWidth="1"/>
    <col min="3773" max="3781" width="4.7109375" customWidth="1"/>
    <col min="3784" max="3784" width="3.7109375" customWidth="1"/>
    <col min="3785" max="3802" width="0" hidden="1" customWidth="1"/>
    <col min="3809" max="3862" width="0" hidden="1" customWidth="1"/>
    <col min="3863" max="3863" width="12.5703125" customWidth="1"/>
    <col min="3864" max="3864" width="12.85546875" customWidth="1"/>
    <col min="3865" max="3865" width="12.5703125" customWidth="1"/>
    <col min="3866" max="3866" width="2.85546875" customWidth="1"/>
    <col min="4015" max="4015" width="2.7109375" customWidth="1"/>
    <col min="4016" max="4016" width="9.140625" customWidth="1"/>
    <col min="4017" max="4017" width="29.7109375" customWidth="1"/>
    <col min="4018" max="4018" width="8.140625" customWidth="1"/>
    <col min="4019" max="4027" width="4.7109375" customWidth="1"/>
    <col min="4028" max="4028" width="7.7109375" customWidth="1"/>
    <col min="4029" max="4037" width="4.7109375" customWidth="1"/>
    <col min="4040" max="4040" width="3.7109375" customWidth="1"/>
    <col min="4041" max="4058" width="0" hidden="1" customWidth="1"/>
    <col min="4065" max="4118" width="0" hidden="1" customWidth="1"/>
    <col min="4119" max="4119" width="12.5703125" customWidth="1"/>
    <col min="4120" max="4120" width="12.85546875" customWidth="1"/>
    <col min="4121" max="4121" width="12.5703125" customWidth="1"/>
    <col min="4122" max="4122" width="2.85546875" customWidth="1"/>
    <col min="4271" max="4271" width="2.7109375" customWidth="1"/>
    <col min="4272" max="4272" width="9.140625" customWidth="1"/>
    <col min="4273" max="4273" width="29.7109375" customWidth="1"/>
    <col min="4274" max="4274" width="8.140625" customWidth="1"/>
    <col min="4275" max="4283" width="4.7109375" customWidth="1"/>
    <col min="4284" max="4284" width="7.7109375" customWidth="1"/>
    <col min="4285" max="4293" width="4.7109375" customWidth="1"/>
    <col min="4296" max="4296" width="3.7109375" customWidth="1"/>
    <col min="4297" max="4314" width="0" hidden="1" customWidth="1"/>
    <col min="4321" max="4374" width="0" hidden="1" customWidth="1"/>
    <col min="4375" max="4375" width="12.5703125" customWidth="1"/>
    <col min="4376" max="4376" width="12.85546875" customWidth="1"/>
    <col min="4377" max="4377" width="12.5703125" customWidth="1"/>
    <col min="4378" max="4378" width="2.85546875" customWidth="1"/>
    <col min="4527" max="4527" width="2.7109375" customWidth="1"/>
    <col min="4528" max="4528" width="9.140625" customWidth="1"/>
    <col min="4529" max="4529" width="29.7109375" customWidth="1"/>
    <col min="4530" max="4530" width="8.140625" customWidth="1"/>
    <col min="4531" max="4539" width="4.7109375" customWidth="1"/>
    <col min="4540" max="4540" width="7.7109375" customWidth="1"/>
    <col min="4541" max="4549" width="4.7109375" customWidth="1"/>
    <col min="4552" max="4552" width="3.7109375" customWidth="1"/>
    <col min="4553" max="4570" width="0" hidden="1" customWidth="1"/>
    <col min="4577" max="4630" width="0" hidden="1" customWidth="1"/>
    <col min="4631" max="4631" width="12.5703125" customWidth="1"/>
    <col min="4632" max="4632" width="12.85546875" customWidth="1"/>
    <col min="4633" max="4633" width="12.5703125" customWidth="1"/>
    <col min="4634" max="4634" width="2.85546875" customWidth="1"/>
    <col min="4783" max="4783" width="2.7109375" customWidth="1"/>
    <col min="4784" max="4784" width="9.140625" customWidth="1"/>
    <col min="4785" max="4785" width="29.7109375" customWidth="1"/>
    <col min="4786" max="4786" width="8.140625" customWidth="1"/>
    <col min="4787" max="4795" width="4.7109375" customWidth="1"/>
    <col min="4796" max="4796" width="7.7109375" customWidth="1"/>
    <col min="4797" max="4805" width="4.7109375" customWidth="1"/>
    <col min="4808" max="4808" width="3.7109375" customWidth="1"/>
    <col min="4809" max="4826" width="0" hidden="1" customWidth="1"/>
    <col min="4833" max="4886" width="0" hidden="1" customWidth="1"/>
    <col min="4887" max="4887" width="12.5703125" customWidth="1"/>
    <col min="4888" max="4888" width="12.85546875" customWidth="1"/>
    <col min="4889" max="4889" width="12.5703125" customWidth="1"/>
    <col min="4890" max="4890" width="2.85546875" customWidth="1"/>
    <col min="5039" max="5039" width="2.7109375" customWidth="1"/>
    <col min="5040" max="5040" width="9.140625" customWidth="1"/>
    <col min="5041" max="5041" width="29.7109375" customWidth="1"/>
    <col min="5042" max="5042" width="8.140625" customWidth="1"/>
    <col min="5043" max="5051" width="4.7109375" customWidth="1"/>
    <col min="5052" max="5052" width="7.7109375" customWidth="1"/>
    <col min="5053" max="5061" width="4.7109375" customWidth="1"/>
    <col min="5064" max="5064" width="3.7109375" customWidth="1"/>
    <col min="5065" max="5082" width="0" hidden="1" customWidth="1"/>
    <col min="5089" max="5142" width="0" hidden="1" customWidth="1"/>
    <col min="5143" max="5143" width="12.5703125" customWidth="1"/>
    <col min="5144" max="5144" width="12.85546875" customWidth="1"/>
    <col min="5145" max="5145" width="12.5703125" customWidth="1"/>
    <col min="5146" max="5146" width="2.85546875" customWidth="1"/>
    <col min="5295" max="5295" width="2.7109375" customWidth="1"/>
    <col min="5296" max="5296" width="9.140625" customWidth="1"/>
    <col min="5297" max="5297" width="29.7109375" customWidth="1"/>
    <col min="5298" max="5298" width="8.140625" customWidth="1"/>
    <col min="5299" max="5307" width="4.7109375" customWidth="1"/>
    <col min="5308" max="5308" width="7.7109375" customWidth="1"/>
    <col min="5309" max="5317" width="4.7109375" customWidth="1"/>
    <col min="5320" max="5320" width="3.7109375" customWidth="1"/>
    <col min="5321" max="5338" width="0" hidden="1" customWidth="1"/>
    <col min="5345" max="5398" width="0" hidden="1" customWidth="1"/>
    <col min="5399" max="5399" width="12.5703125" customWidth="1"/>
    <col min="5400" max="5400" width="12.85546875" customWidth="1"/>
    <col min="5401" max="5401" width="12.5703125" customWidth="1"/>
    <col min="5402" max="5402" width="2.85546875" customWidth="1"/>
    <col min="5551" max="5551" width="2.7109375" customWidth="1"/>
    <col min="5552" max="5552" width="9.140625" customWidth="1"/>
    <col min="5553" max="5553" width="29.7109375" customWidth="1"/>
    <col min="5554" max="5554" width="8.140625" customWidth="1"/>
    <col min="5555" max="5563" width="4.7109375" customWidth="1"/>
    <col min="5564" max="5564" width="7.7109375" customWidth="1"/>
    <col min="5565" max="5573" width="4.7109375" customWidth="1"/>
    <col min="5576" max="5576" width="3.7109375" customWidth="1"/>
    <col min="5577" max="5594" width="0" hidden="1" customWidth="1"/>
    <col min="5601" max="5654" width="0" hidden="1" customWidth="1"/>
    <col min="5655" max="5655" width="12.5703125" customWidth="1"/>
    <col min="5656" max="5656" width="12.85546875" customWidth="1"/>
    <col min="5657" max="5657" width="12.5703125" customWidth="1"/>
    <col min="5658" max="5658" width="2.85546875" customWidth="1"/>
    <col min="5807" max="5807" width="2.7109375" customWidth="1"/>
    <col min="5808" max="5808" width="9.140625" customWidth="1"/>
    <col min="5809" max="5809" width="29.7109375" customWidth="1"/>
    <col min="5810" max="5810" width="8.140625" customWidth="1"/>
    <col min="5811" max="5819" width="4.7109375" customWidth="1"/>
    <col min="5820" max="5820" width="7.7109375" customWidth="1"/>
    <col min="5821" max="5829" width="4.7109375" customWidth="1"/>
    <col min="5832" max="5832" width="3.7109375" customWidth="1"/>
    <col min="5833" max="5850" width="0" hidden="1" customWidth="1"/>
    <col min="5857" max="5910" width="0" hidden="1" customWidth="1"/>
    <col min="5911" max="5911" width="12.5703125" customWidth="1"/>
    <col min="5912" max="5912" width="12.85546875" customWidth="1"/>
    <col min="5913" max="5913" width="12.5703125" customWidth="1"/>
    <col min="5914" max="5914" width="2.85546875" customWidth="1"/>
    <col min="6063" max="6063" width="2.7109375" customWidth="1"/>
    <col min="6064" max="6064" width="9.140625" customWidth="1"/>
    <col min="6065" max="6065" width="29.7109375" customWidth="1"/>
    <col min="6066" max="6066" width="8.140625" customWidth="1"/>
    <col min="6067" max="6075" width="4.7109375" customWidth="1"/>
    <col min="6076" max="6076" width="7.7109375" customWidth="1"/>
    <col min="6077" max="6085" width="4.7109375" customWidth="1"/>
    <col min="6088" max="6088" width="3.7109375" customWidth="1"/>
    <col min="6089" max="6106" width="0" hidden="1" customWidth="1"/>
    <col min="6113" max="6166" width="0" hidden="1" customWidth="1"/>
    <col min="6167" max="6167" width="12.5703125" customWidth="1"/>
    <col min="6168" max="6168" width="12.85546875" customWidth="1"/>
    <col min="6169" max="6169" width="12.5703125" customWidth="1"/>
    <col min="6170" max="6170" width="2.85546875" customWidth="1"/>
    <col min="6319" max="6319" width="2.7109375" customWidth="1"/>
    <col min="6320" max="6320" width="9.140625" customWidth="1"/>
    <col min="6321" max="6321" width="29.7109375" customWidth="1"/>
    <col min="6322" max="6322" width="8.140625" customWidth="1"/>
    <col min="6323" max="6331" width="4.7109375" customWidth="1"/>
    <col min="6332" max="6332" width="7.7109375" customWidth="1"/>
    <col min="6333" max="6341" width="4.7109375" customWidth="1"/>
    <col min="6344" max="6344" width="3.7109375" customWidth="1"/>
    <col min="6345" max="6362" width="0" hidden="1" customWidth="1"/>
    <col min="6369" max="6422" width="0" hidden="1" customWidth="1"/>
    <col min="6423" max="6423" width="12.5703125" customWidth="1"/>
    <col min="6424" max="6424" width="12.85546875" customWidth="1"/>
    <col min="6425" max="6425" width="12.5703125" customWidth="1"/>
    <col min="6426" max="6426" width="2.85546875" customWidth="1"/>
    <col min="6575" max="6575" width="2.7109375" customWidth="1"/>
    <col min="6576" max="6576" width="9.140625" customWidth="1"/>
    <col min="6577" max="6577" width="29.7109375" customWidth="1"/>
    <col min="6578" max="6578" width="8.140625" customWidth="1"/>
    <col min="6579" max="6587" width="4.7109375" customWidth="1"/>
    <col min="6588" max="6588" width="7.7109375" customWidth="1"/>
    <col min="6589" max="6597" width="4.7109375" customWidth="1"/>
    <col min="6600" max="6600" width="3.7109375" customWidth="1"/>
    <col min="6601" max="6618" width="0" hidden="1" customWidth="1"/>
    <col min="6625" max="6678" width="0" hidden="1" customWidth="1"/>
    <col min="6679" max="6679" width="12.5703125" customWidth="1"/>
    <col min="6680" max="6680" width="12.85546875" customWidth="1"/>
    <col min="6681" max="6681" width="12.5703125" customWidth="1"/>
    <col min="6682" max="6682" width="2.85546875" customWidth="1"/>
    <col min="6831" max="6831" width="2.7109375" customWidth="1"/>
    <col min="6832" max="6832" width="9.140625" customWidth="1"/>
    <col min="6833" max="6833" width="29.7109375" customWidth="1"/>
    <col min="6834" max="6834" width="8.140625" customWidth="1"/>
    <col min="6835" max="6843" width="4.7109375" customWidth="1"/>
    <col min="6844" max="6844" width="7.7109375" customWidth="1"/>
    <col min="6845" max="6853" width="4.7109375" customWidth="1"/>
    <col min="6856" max="6856" width="3.7109375" customWidth="1"/>
    <col min="6857" max="6874" width="0" hidden="1" customWidth="1"/>
    <col min="6881" max="6934" width="0" hidden="1" customWidth="1"/>
    <col min="6935" max="6935" width="12.5703125" customWidth="1"/>
    <col min="6936" max="6936" width="12.85546875" customWidth="1"/>
    <col min="6937" max="6937" width="12.5703125" customWidth="1"/>
    <col min="6938" max="6938" width="2.85546875" customWidth="1"/>
    <col min="7087" max="7087" width="2.7109375" customWidth="1"/>
    <col min="7088" max="7088" width="9.140625" customWidth="1"/>
    <col min="7089" max="7089" width="29.7109375" customWidth="1"/>
    <col min="7090" max="7090" width="8.140625" customWidth="1"/>
    <col min="7091" max="7099" width="4.7109375" customWidth="1"/>
    <col min="7100" max="7100" width="7.7109375" customWidth="1"/>
    <col min="7101" max="7109" width="4.7109375" customWidth="1"/>
    <col min="7112" max="7112" width="3.7109375" customWidth="1"/>
    <col min="7113" max="7130" width="0" hidden="1" customWidth="1"/>
    <col min="7137" max="7190" width="0" hidden="1" customWidth="1"/>
    <col min="7191" max="7191" width="12.5703125" customWidth="1"/>
    <col min="7192" max="7192" width="12.85546875" customWidth="1"/>
    <col min="7193" max="7193" width="12.5703125" customWidth="1"/>
    <col min="7194" max="7194" width="2.85546875" customWidth="1"/>
    <col min="7343" max="7343" width="2.7109375" customWidth="1"/>
    <col min="7344" max="7344" width="9.140625" customWidth="1"/>
    <col min="7345" max="7345" width="29.7109375" customWidth="1"/>
    <col min="7346" max="7346" width="8.140625" customWidth="1"/>
    <col min="7347" max="7355" width="4.7109375" customWidth="1"/>
    <col min="7356" max="7356" width="7.7109375" customWidth="1"/>
    <col min="7357" max="7365" width="4.7109375" customWidth="1"/>
    <col min="7368" max="7368" width="3.7109375" customWidth="1"/>
    <col min="7369" max="7386" width="0" hidden="1" customWidth="1"/>
    <col min="7393" max="7446" width="0" hidden="1" customWidth="1"/>
    <col min="7447" max="7447" width="12.5703125" customWidth="1"/>
    <col min="7448" max="7448" width="12.85546875" customWidth="1"/>
    <col min="7449" max="7449" width="12.5703125" customWidth="1"/>
    <col min="7450" max="7450" width="2.85546875" customWidth="1"/>
    <col min="7599" max="7599" width="2.7109375" customWidth="1"/>
    <col min="7600" max="7600" width="9.140625" customWidth="1"/>
    <col min="7601" max="7601" width="29.7109375" customWidth="1"/>
    <col min="7602" max="7602" width="8.140625" customWidth="1"/>
    <col min="7603" max="7611" width="4.7109375" customWidth="1"/>
    <col min="7612" max="7612" width="7.7109375" customWidth="1"/>
    <col min="7613" max="7621" width="4.7109375" customWidth="1"/>
    <col min="7624" max="7624" width="3.7109375" customWidth="1"/>
    <col min="7625" max="7642" width="0" hidden="1" customWidth="1"/>
    <col min="7649" max="7702" width="0" hidden="1" customWidth="1"/>
    <col min="7703" max="7703" width="12.5703125" customWidth="1"/>
    <col min="7704" max="7704" width="12.85546875" customWidth="1"/>
    <col min="7705" max="7705" width="12.5703125" customWidth="1"/>
    <col min="7706" max="7706" width="2.85546875" customWidth="1"/>
    <col min="7855" max="7855" width="2.7109375" customWidth="1"/>
    <col min="7856" max="7856" width="9.140625" customWidth="1"/>
    <col min="7857" max="7857" width="29.7109375" customWidth="1"/>
    <col min="7858" max="7858" width="8.140625" customWidth="1"/>
    <col min="7859" max="7867" width="4.7109375" customWidth="1"/>
    <col min="7868" max="7868" width="7.7109375" customWidth="1"/>
    <col min="7869" max="7877" width="4.7109375" customWidth="1"/>
    <col min="7880" max="7880" width="3.7109375" customWidth="1"/>
    <col min="7881" max="7898" width="0" hidden="1" customWidth="1"/>
    <col min="7905" max="7958" width="0" hidden="1" customWidth="1"/>
    <col min="7959" max="7959" width="12.5703125" customWidth="1"/>
    <col min="7960" max="7960" width="12.85546875" customWidth="1"/>
    <col min="7961" max="7961" width="12.5703125" customWidth="1"/>
    <col min="7962" max="7962" width="2.85546875" customWidth="1"/>
    <col min="8111" max="8111" width="2.7109375" customWidth="1"/>
    <col min="8112" max="8112" width="9.140625" customWidth="1"/>
    <col min="8113" max="8113" width="29.7109375" customWidth="1"/>
    <col min="8114" max="8114" width="8.140625" customWidth="1"/>
    <col min="8115" max="8123" width="4.7109375" customWidth="1"/>
    <col min="8124" max="8124" width="7.7109375" customWidth="1"/>
    <col min="8125" max="8133" width="4.7109375" customWidth="1"/>
    <col min="8136" max="8136" width="3.7109375" customWidth="1"/>
    <col min="8137" max="8154" width="0" hidden="1" customWidth="1"/>
    <col min="8161" max="8214" width="0" hidden="1" customWidth="1"/>
    <col min="8215" max="8215" width="12.5703125" customWidth="1"/>
    <col min="8216" max="8216" width="12.85546875" customWidth="1"/>
    <col min="8217" max="8217" width="12.5703125" customWidth="1"/>
    <col min="8218" max="8218" width="2.85546875" customWidth="1"/>
    <col min="8367" max="8367" width="2.7109375" customWidth="1"/>
    <col min="8368" max="8368" width="9.140625" customWidth="1"/>
    <col min="8369" max="8369" width="29.7109375" customWidth="1"/>
    <col min="8370" max="8370" width="8.140625" customWidth="1"/>
    <col min="8371" max="8379" width="4.7109375" customWidth="1"/>
    <col min="8380" max="8380" width="7.7109375" customWidth="1"/>
    <col min="8381" max="8389" width="4.7109375" customWidth="1"/>
    <col min="8392" max="8392" width="3.7109375" customWidth="1"/>
    <col min="8393" max="8410" width="0" hidden="1" customWidth="1"/>
    <col min="8417" max="8470" width="0" hidden="1" customWidth="1"/>
    <col min="8471" max="8471" width="12.5703125" customWidth="1"/>
    <col min="8472" max="8472" width="12.85546875" customWidth="1"/>
    <col min="8473" max="8473" width="12.5703125" customWidth="1"/>
    <col min="8474" max="8474" width="2.85546875" customWidth="1"/>
    <col min="8623" max="8623" width="2.7109375" customWidth="1"/>
    <col min="8624" max="8624" width="9.140625" customWidth="1"/>
    <col min="8625" max="8625" width="29.7109375" customWidth="1"/>
    <col min="8626" max="8626" width="8.140625" customWidth="1"/>
    <col min="8627" max="8635" width="4.7109375" customWidth="1"/>
    <col min="8636" max="8636" width="7.7109375" customWidth="1"/>
    <col min="8637" max="8645" width="4.7109375" customWidth="1"/>
    <col min="8648" max="8648" width="3.7109375" customWidth="1"/>
    <col min="8649" max="8666" width="0" hidden="1" customWidth="1"/>
    <col min="8673" max="8726" width="0" hidden="1" customWidth="1"/>
    <col min="8727" max="8727" width="12.5703125" customWidth="1"/>
    <col min="8728" max="8728" width="12.85546875" customWidth="1"/>
    <col min="8729" max="8729" width="12.5703125" customWidth="1"/>
    <col min="8730" max="8730" width="2.85546875" customWidth="1"/>
    <col min="8879" max="8879" width="2.7109375" customWidth="1"/>
    <col min="8880" max="8880" width="9.140625" customWidth="1"/>
    <col min="8881" max="8881" width="29.7109375" customWidth="1"/>
    <col min="8882" max="8882" width="8.140625" customWidth="1"/>
    <col min="8883" max="8891" width="4.7109375" customWidth="1"/>
    <col min="8892" max="8892" width="7.7109375" customWidth="1"/>
    <col min="8893" max="8901" width="4.7109375" customWidth="1"/>
    <col min="8904" max="8904" width="3.7109375" customWidth="1"/>
    <col min="8905" max="8922" width="0" hidden="1" customWidth="1"/>
    <col min="8929" max="8982" width="0" hidden="1" customWidth="1"/>
    <col min="8983" max="8983" width="12.5703125" customWidth="1"/>
    <col min="8984" max="8984" width="12.85546875" customWidth="1"/>
    <col min="8985" max="8985" width="12.5703125" customWidth="1"/>
    <col min="8986" max="8986" width="2.85546875" customWidth="1"/>
    <col min="9135" max="9135" width="2.7109375" customWidth="1"/>
    <col min="9136" max="9136" width="9.140625" customWidth="1"/>
    <col min="9137" max="9137" width="29.7109375" customWidth="1"/>
    <col min="9138" max="9138" width="8.140625" customWidth="1"/>
    <col min="9139" max="9147" width="4.7109375" customWidth="1"/>
    <col min="9148" max="9148" width="7.7109375" customWidth="1"/>
    <col min="9149" max="9157" width="4.7109375" customWidth="1"/>
    <col min="9160" max="9160" width="3.7109375" customWidth="1"/>
    <col min="9161" max="9178" width="0" hidden="1" customWidth="1"/>
    <col min="9185" max="9238" width="0" hidden="1" customWidth="1"/>
    <col min="9239" max="9239" width="12.5703125" customWidth="1"/>
    <col min="9240" max="9240" width="12.85546875" customWidth="1"/>
    <col min="9241" max="9241" width="12.5703125" customWidth="1"/>
    <col min="9242" max="9242" width="2.85546875" customWidth="1"/>
    <col min="9391" max="9391" width="2.7109375" customWidth="1"/>
    <col min="9392" max="9392" width="9.140625" customWidth="1"/>
    <col min="9393" max="9393" width="29.7109375" customWidth="1"/>
    <col min="9394" max="9394" width="8.140625" customWidth="1"/>
    <col min="9395" max="9403" width="4.7109375" customWidth="1"/>
    <col min="9404" max="9404" width="7.7109375" customWidth="1"/>
    <col min="9405" max="9413" width="4.7109375" customWidth="1"/>
    <col min="9416" max="9416" width="3.7109375" customWidth="1"/>
    <col min="9417" max="9434" width="0" hidden="1" customWidth="1"/>
    <col min="9441" max="9494" width="0" hidden="1" customWidth="1"/>
    <col min="9495" max="9495" width="12.5703125" customWidth="1"/>
    <col min="9496" max="9496" width="12.85546875" customWidth="1"/>
    <col min="9497" max="9497" width="12.5703125" customWidth="1"/>
    <col min="9498" max="9498" width="2.85546875" customWidth="1"/>
    <col min="9647" max="9647" width="2.7109375" customWidth="1"/>
    <col min="9648" max="9648" width="9.140625" customWidth="1"/>
    <col min="9649" max="9649" width="29.7109375" customWidth="1"/>
    <col min="9650" max="9650" width="8.140625" customWidth="1"/>
    <col min="9651" max="9659" width="4.7109375" customWidth="1"/>
    <col min="9660" max="9660" width="7.7109375" customWidth="1"/>
    <col min="9661" max="9669" width="4.7109375" customWidth="1"/>
    <col min="9672" max="9672" width="3.7109375" customWidth="1"/>
    <col min="9673" max="9690" width="0" hidden="1" customWidth="1"/>
    <col min="9697" max="9750" width="0" hidden="1" customWidth="1"/>
    <col min="9751" max="9751" width="12.5703125" customWidth="1"/>
    <col min="9752" max="9752" width="12.85546875" customWidth="1"/>
    <col min="9753" max="9753" width="12.5703125" customWidth="1"/>
    <col min="9754" max="9754" width="2.85546875" customWidth="1"/>
    <col min="9903" max="9903" width="2.7109375" customWidth="1"/>
    <col min="9904" max="9904" width="9.140625" customWidth="1"/>
    <col min="9905" max="9905" width="29.7109375" customWidth="1"/>
    <col min="9906" max="9906" width="8.140625" customWidth="1"/>
    <col min="9907" max="9915" width="4.7109375" customWidth="1"/>
    <col min="9916" max="9916" width="7.7109375" customWidth="1"/>
    <col min="9917" max="9925" width="4.7109375" customWidth="1"/>
    <col min="9928" max="9928" width="3.7109375" customWidth="1"/>
    <col min="9929" max="9946" width="0" hidden="1" customWidth="1"/>
    <col min="9953" max="10006" width="0" hidden="1" customWidth="1"/>
    <col min="10007" max="10007" width="12.5703125" customWidth="1"/>
    <col min="10008" max="10008" width="12.85546875" customWidth="1"/>
    <col min="10009" max="10009" width="12.5703125" customWidth="1"/>
    <col min="10010" max="10010" width="2.85546875" customWidth="1"/>
    <col min="10159" max="10159" width="2.7109375" customWidth="1"/>
    <col min="10160" max="10160" width="9.140625" customWidth="1"/>
    <col min="10161" max="10161" width="29.7109375" customWidth="1"/>
    <col min="10162" max="10162" width="8.140625" customWidth="1"/>
    <col min="10163" max="10171" width="4.7109375" customWidth="1"/>
    <col min="10172" max="10172" width="7.7109375" customWidth="1"/>
    <col min="10173" max="10181" width="4.7109375" customWidth="1"/>
    <col min="10184" max="10184" width="3.7109375" customWidth="1"/>
    <col min="10185" max="10202" width="0" hidden="1" customWidth="1"/>
    <col min="10209" max="10262" width="0" hidden="1" customWidth="1"/>
    <col min="10263" max="10263" width="12.5703125" customWidth="1"/>
    <col min="10264" max="10264" width="12.85546875" customWidth="1"/>
    <col min="10265" max="10265" width="12.5703125" customWidth="1"/>
    <col min="10266" max="10266" width="2.85546875" customWidth="1"/>
    <col min="10415" max="10415" width="2.7109375" customWidth="1"/>
    <col min="10416" max="10416" width="9.140625" customWidth="1"/>
    <col min="10417" max="10417" width="29.7109375" customWidth="1"/>
    <col min="10418" max="10418" width="8.140625" customWidth="1"/>
    <col min="10419" max="10427" width="4.7109375" customWidth="1"/>
    <col min="10428" max="10428" width="7.7109375" customWidth="1"/>
    <col min="10429" max="10437" width="4.7109375" customWidth="1"/>
    <col min="10440" max="10440" width="3.7109375" customWidth="1"/>
    <col min="10441" max="10458" width="0" hidden="1" customWidth="1"/>
    <col min="10465" max="10518" width="0" hidden="1" customWidth="1"/>
    <col min="10519" max="10519" width="12.5703125" customWidth="1"/>
    <col min="10520" max="10520" width="12.85546875" customWidth="1"/>
    <col min="10521" max="10521" width="12.5703125" customWidth="1"/>
    <col min="10522" max="10522" width="2.85546875" customWidth="1"/>
    <col min="10671" max="10671" width="2.7109375" customWidth="1"/>
    <col min="10672" max="10672" width="9.140625" customWidth="1"/>
    <col min="10673" max="10673" width="29.7109375" customWidth="1"/>
    <col min="10674" max="10674" width="8.140625" customWidth="1"/>
    <col min="10675" max="10683" width="4.7109375" customWidth="1"/>
    <col min="10684" max="10684" width="7.7109375" customWidth="1"/>
    <col min="10685" max="10693" width="4.7109375" customWidth="1"/>
    <col min="10696" max="10696" width="3.7109375" customWidth="1"/>
    <col min="10697" max="10714" width="0" hidden="1" customWidth="1"/>
    <col min="10721" max="10774" width="0" hidden="1" customWidth="1"/>
    <col min="10775" max="10775" width="12.5703125" customWidth="1"/>
    <col min="10776" max="10776" width="12.85546875" customWidth="1"/>
    <col min="10777" max="10777" width="12.5703125" customWidth="1"/>
    <col min="10778" max="10778" width="2.85546875" customWidth="1"/>
    <col min="10927" max="10927" width="2.7109375" customWidth="1"/>
    <col min="10928" max="10928" width="9.140625" customWidth="1"/>
    <col min="10929" max="10929" width="29.7109375" customWidth="1"/>
    <col min="10930" max="10930" width="8.140625" customWidth="1"/>
    <col min="10931" max="10939" width="4.7109375" customWidth="1"/>
    <col min="10940" max="10940" width="7.7109375" customWidth="1"/>
    <col min="10941" max="10949" width="4.7109375" customWidth="1"/>
    <col min="10952" max="10952" width="3.7109375" customWidth="1"/>
    <col min="10953" max="10970" width="0" hidden="1" customWidth="1"/>
    <col min="10977" max="11030" width="0" hidden="1" customWidth="1"/>
    <col min="11031" max="11031" width="12.5703125" customWidth="1"/>
    <col min="11032" max="11032" width="12.85546875" customWidth="1"/>
    <col min="11033" max="11033" width="12.5703125" customWidth="1"/>
    <col min="11034" max="11034" width="2.85546875" customWidth="1"/>
    <col min="11183" max="11183" width="2.7109375" customWidth="1"/>
    <col min="11184" max="11184" width="9.140625" customWidth="1"/>
    <col min="11185" max="11185" width="29.7109375" customWidth="1"/>
    <col min="11186" max="11186" width="8.140625" customWidth="1"/>
    <col min="11187" max="11195" width="4.7109375" customWidth="1"/>
    <col min="11196" max="11196" width="7.7109375" customWidth="1"/>
    <col min="11197" max="11205" width="4.7109375" customWidth="1"/>
    <col min="11208" max="11208" width="3.7109375" customWidth="1"/>
    <col min="11209" max="11226" width="0" hidden="1" customWidth="1"/>
    <col min="11233" max="11286" width="0" hidden="1" customWidth="1"/>
    <col min="11287" max="11287" width="12.5703125" customWidth="1"/>
    <col min="11288" max="11288" width="12.85546875" customWidth="1"/>
    <col min="11289" max="11289" width="12.5703125" customWidth="1"/>
    <col min="11290" max="11290" width="2.85546875" customWidth="1"/>
    <col min="11439" max="11439" width="2.7109375" customWidth="1"/>
    <col min="11440" max="11440" width="9.140625" customWidth="1"/>
    <col min="11441" max="11441" width="29.7109375" customWidth="1"/>
    <col min="11442" max="11442" width="8.140625" customWidth="1"/>
    <col min="11443" max="11451" width="4.7109375" customWidth="1"/>
    <col min="11452" max="11452" width="7.7109375" customWidth="1"/>
    <col min="11453" max="11461" width="4.7109375" customWidth="1"/>
    <col min="11464" max="11464" width="3.7109375" customWidth="1"/>
    <col min="11465" max="11482" width="0" hidden="1" customWidth="1"/>
    <col min="11489" max="11542" width="0" hidden="1" customWidth="1"/>
    <col min="11543" max="11543" width="12.5703125" customWidth="1"/>
    <col min="11544" max="11544" width="12.85546875" customWidth="1"/>
    <col min="11545" max="11545" width="12.5703125" customWidth="1"/>
    <col min="11546" max="11546" width="2.85546875" customWidth="1"/>
    <col min="11695" max="11695" width="2.7109375" customWidth="1"/>
    <col min="11696" max="11696" width="9.140625" customWidth="1"/>
    <col min="11697" max="11697" width="29.7109375" customWidth="1"/>
    <col min="11698" max="11698" width="8.140625" customWidth="1"/>
    <col min="11699" max="11707" width="4.7109375" customWidth="1"/>
    <col min="11708" max="11708" width="7.7109375" customWidth="1"/>
    <col min="11709" max="11717" width="4.7109375" customWidth="1"/>
    <col min="11720" max="11720" width="3.7109375" customWidth="1"/>
    <col min="11721" max="11738" width="0" hidden="1" customWidth="1"/>
    <col min="11745" max="11798" width="0" hidden="1" customWidth="1"/>
    <col min="11799" max="11799" width="12.5703125" customWidth="1"/>
    <col min="11800" max="11800" width="12.85546875" customWidth="1"/>
    <col min="11801" max="11801" width="12.5703125" customWidth="1"/>
    <col min="11802" max="11802" width="2.85546875" customWidth="1"/>
    <col min="11951" max="11951" width="2.7109375" customWidth="1"/>
    <col min="11952" max="11952" width="9.140625" customWidth="1"/>
    <col min="11953" max="11953" width="29.7109375" customWidth="1"/>
    <col min="11954" max="11954" width="8.140625" customWidth="1"/>
    <col min="11955" max="11963" width="4.7109375" customWidth="1"/>
    <col min="11964" max="11964" width="7.7109375" customWidth="1"/>
    <col min="11965" max="11973" width="4.7109375" customWidth="1"/>
    <col min="11976" max="11976" width="3.7109375" customWidth="1"/>
    <col min="11977" max="11994" width="0" hidden="1" customWidth="1"/>
    <col min="12001" max="12054" width="0" hidden="1" customWidth="1"/>
    <col min="12055" max="12055" width="12.5703125" customWidth="1"/>
    <col min="12056" max="12056" width="12.85546875" customWidth="1"/>
    <col min="12057" max="12057" width="12.5703125" customWidth="1"/>
    <col min="12058" max="12058" width="2.85546875" customWidth="1"/>
    <col min="12207" max="12207" width="2.7109375" customWidth="1"/>
    <col min="12208" max="12208" width="9.140625" customWidth="1"/>
    <col min="12209" max="12209" width="29.7109375" customWidth="1"/>
    <col min="12210" max="12210" width="8.140625" customWidth="1"/>
    <col min="12211" max="12219" width="4.7109375" customWidth="1"/>
    <col min="12220" max="12220" width="7.7109375" customWidth="1"/>
    <col min="12221" max="12229" width="4.7109375" customWidth="1"/>
    <col min="12232" max="12232" width="3.7109375" customWidth="1"/>
    <col min="12233" max="12250" width="0" hidden="1" customWidth="1"/>
    <col min="12257" max="12310" width="0" hidden="1" customWidth="1"/>
    <col min="12311" max="12311" width="12.5703125" customWidth="1"/>
    <col min="12312" max="12312" width="12.85546875" customWidth="1"/>
    <col min="12313" max="12313" width="12.5703125" customWidth="1"/>
    <col min="12314" max="12314" width="2.85546875" customWidth="1"/>
    <col min="12463" max="12463" width="2.7109375" customWidth="1"/>
    <col min="12464" max="12464" width="9.140625" customWidth="1"/>
    <col min="12465" max="12465" width="29.7109375" customWidth="1"/>
    <col min="12466" max="12466" width="8.140625" customWidth="1"/>
    <col min="12467" max="12475" width="4.7109375" customWidth="1"/>
    <col min="12476" max="12476" width="7.7109375" customWidth="1"/>
    <col min="12477" max="12485" width="4.7109375" customWidth="1"/>
    <col min="12488" max="12488" width="3.7109375" customWidth="1"/>
    <col min="12489" max="12506" width="0" hidden="1" customWidth="1"/>
    <col min="12513" max="12566" width="0" hidden="1" customWidth="1"/>
    <col min="12567" max="12567" width="12.5703125" customWidth="1"/>
    <col min="12568" max="12568" width="12.85546875" customWidth="1"/>
    <col min="12569" max="12569" width="12.5703125" customWidth="1"/>
    <col min="12570" max="12570" width="2.85546875" customWidth="1"/>
    <col min="12719" max="12719" width="2.7109375" customWidth="1"/>
    <col min="12720" max="12720" width="9.140625" customWidth="1"/>
    <col min="12721" max="12721" width="29.7109375" customWidth="1"/>
    <col min="12722" max="12722" width="8.140625" customWidth="1"/>
    <col min="12723" max="12731" width="4.7109375" customWidth="1"/>
    <col min="12732" max="12732" width="7.7109375" customWidth="1"/>
    <col min="12733" max="12741" width="4.7109375" customWidth="1"/>
    <col min="12744" max="12744" width="3.7109375" customWidth="1"/>
    <col min="12745" max="12762" width="0" hidden="1" customWidth="1"/>
    <col min="12769" max="12822" width="0" hidden="1" customWidth="1"/>
    <col min="12823" max="12823" width="12.5703125" customWidth="1"/>
    <col min="12824" max="12824" width="12.85546875" customWidth="1"/>
    <col min="12825" max="12825" width="12.5703125" customWidth="1"/>
    <col min="12826" max="12826" width="2.85546875" customWidth="1"/>
    <col min="12975" max="12975" width="2.7109375" customWidth="1"/>
    <col min="12976" max="12976" width="9.140625" customWidth="1"/>
    <col min="12977" max="12977" width="29.7109375" customWidth="1"/>
    <col min="12978" max="12978" width="8.140625" customWidth="1"/>
    <col min="12979" max="12987" width="4.7109375" customWidth="1"/>
    <col min="12988" max="12988" width="7.7109375" customWidth="1"/>
    <col min="12989" max="12997" width="4.7109375" customWidth="1"/>
    <col min="13000" max="13000" width="3.7109375" customWidth="1"/>
    <col min="13001" max="13018" width="0" hidden="1" customWidth="1"/>
    <col min="13025" max="13078" width="0" hidden="1" customWidth="1"/>
    <col min="13079" max="13079" width="12.5703125" customWidth="1"/>
    <col min="13080" max="13080" width="12.85546875" customWidth="1"/>
    <col min="13081" max="13081" width="12.5703125" customWidth="1"/>
    <col min="13082" max="13082" width="2.85546875" customWidth="1"/>
    <col min="13231" max="13231" width="2.7109375" customWidth="1"/>
    <col min="13232" max="13232" width="9.140625" customWidth="1"/>
    <col min="13233" max="13233" width="29.7109375" customWidth="1"/>
    <col min="13234" max="13234" width="8.140625" customWidth="1"/>
    <col min="13235" max="13243" width="4.7109375" customWidth="1"/>
    <col min="13244" max="13244" width="7.7109375" customWidth="1"/>
    <col min="13245" max="13253" width="4.7109375" customWidth="1"/>
    <col min="13256" max="13256" width="3.7109375" customWidth="1"/>
    <col min="13257" max="13274" width="0" hidden="1" customWidth="1"/>
    <col min="13281" max="13334" width="0" hidden="1" customWidth="1"/>
    <col min="13335" max="13335" width="12.5703125" customWidth="1"/>
    <col min="13336" max="13336" width="12.85546875" customWidth="1"/>
    <col min="13337" max="13337" width="12.5703125" customWidth="1"/>
    <col min="13338" max="13338" width="2.85546875" customWidth="1"/>
    <col min="13487" max="13487" width="2.7109375" customWidth="1"/>
    <col min="13488" max="13488" width="9.140625" customWidth="1"/>
    <col min="13489" max="13489" width="29.7109375" customWidth="1"/>
    <col min="13490" max="13490" width="8.140625" customWidth="1"/>
    <col min="13491" max="13499" width="4.7109375" customWidth="1"/>
    <col min="13500" max="13500" width="7.7109375" customWidth="1"/>
    <col min="13501" max="13509" width="4.7109375" customWidth="1"/>
    <col min="13512" max="13512" width="3.7109375" customWidth="1"/>
    <col min="13513" max="13530" width="0" hidden="1" customWidth="1"/>
    <col min="13537" max="13590" width="0" hidden="1" customWidth="1"/>
    <col min="13591" max="13591" width="12.5703125" customWidth="1"/>
    <col min="13592" max="13592" width="12.85546875" customWidth="1"/>
    <col min="13593" max="13593" width="12.5703125" customWidth="1"/>
    <col min="13594" max="13594" width="2.85546875" customWidth="1"/>
    <col min="13743" max="13743" width="2.7109375" customWidth="1"/>
    <col min="13744" max="13744" width="9.140625" customWidth="1"/>
    <col min="13745" max="13745" width="29.7109375" customWidth="1"/>
    <col min="13746" max="13746" width="8.140625" customWidth="1"/>
    <col min="13747" max="13755" width="4.7109375" customWidth="1"/>
    <col min="13756" max="13756" width="7.7109375" customWidth="1"/>
    <col min="13757" max="13765" width="4.7109375" customWidth="1"/>
    <col min="13768" max="13768" width="3.7109375" customWidth="1"/>
    <col min="13769" max="13786" width="0" hidden="1" customWidth="1"/>
    <col min="13793" max="13846" width="0" hidden="1" customWidth="1"/>
    <col min="13847" max="13847" width="12.5703125" customWidth="1"/>
    <col min="13848" max="13848" width="12.85546875" customWidth="1"/>
    <col min="13849" max="13849" width="12.5703125" customWidth="1"/>
    <col min="13850" max="13850" width="2.85546875" customWidth="1"/>
    <col min="13999" max="13999" width="2.7109375" customWidth="1"/>
    <col min="14000" max="14000" width="9.140625" customWidth="1"/>
    <col min="14001" max="14001" width="29.7109375" customWidth="1"/>
    <col min="14002" max="14002" width="8.140625" customWidth="1"/>
    <col min="14003" max="14011" width="4.7109375" customWidth="1"/>
    <col min="14012" max="14012" width="7.7109375" customWidth="1"/>
    <col min="14013" max="14021" width="4.7109375" customWidth="1"/>
    <col min="14024" max="14024" width="3.7109375" customWidth="1"/>
    <col min="14025" max="14042" width="0" hidden="1" customWidth="1"/>
    <col min="14049" max="14102" width="0" hidden="1" customWidth="1"/>
    <col min="14103" max="14103" width="12.5703125" customWidth="1"/>
    <col min="14104" max="14104" width="12.85546875" customWidth="1"/>
    <col min="14105" max="14105" width="12.5703125" customWidth="1"/>
    <col min="14106" max="14106" width="2.85546875" customWidth="1"/>
    <col min="14255" max="14255" width="2.7109375" customWidth="1"/>
    <col min="14256" max="14256" width="9.140625" customWidth="1"/>
    <col min="14257" max="14257" width="29.7109375" customWidth="1"/>
    <col min="14258" max="14258" width="8.140625" customWidth="1"/>
    <col min="14259" max="14267" width="4.7109375" customWidth="1"/>
    <col min="14268" max="14268" width="7.7109375" customWidth="1"/>
    <col min="14269" max="14277" width="4.7109375" customWidth="1"/>
    <col min="14280" max="14280" width="3.7109375" customWidth="1"/>
    <col min="14281" max="14298" width="0" hidden="1" customWidth="1"/>
    <col min="14305" max="14358" width="0" hidden="1" customWidth="1"/>
    <col min="14359" max="14359" width="12.5703125" customWidth="1"/>
    <col min="14360" max="14360" width="12.85546875" customWidth="1"/>
    <col min="14361" max="14361" width="12.5703125" customWidth="1"/>
    <col min="14362" max="14362" width="2.85546875" customWidth="1"/>
    <col min="14511" max="14511" width="2.7109375" customWidth="1"/>
    <col min="14512" max="14512" width="9.140625" customWidth="1"/>
    <col min="14513" max="14513" width="29.7109375" customWidth="1"/>
    <col min="14514" max="14514" width="8.140625" customWidth="1"/>
    <col min="14515" max="14523" width="4.7109375" customWidth="1"/>
    <col min="14524" max="14524" width="7.7109375" customWidth="1"/>
    <col min="14525" max="14533" width="4.7109375" customWidth="1"/>
    <col min="14536" max="14536" width="3.7109375" customWidth="1"/>
    <col min="14537" max="14554" width="0" hidden="1" customWidth="1"/>
    <col min="14561" max="14614" width="0" hidden="1" customWidth="1"/>
    <col min="14615" max="14615" width="12.5703125" customWidth="1"/>
    <col min="14616" max="14616" width="12.85546875" customWidth="1"/>
    <col min="14617" max="14617" width="12.5703125" customWidth="1"/>
    <col min="14618" max="14618" width="2.85546875" customWidth="1"/>
    <col min="14767" max="14767" width="2.7109375" customWidth="1"/>
    <col min="14768" max="14768" width="9.140625" customWidth="1"/>
    <col min="14769" max="14769" width="29.7109375" customWidth="1"/>
    <col min="14770" max="14770" width="8.140625" customWidth="1"/>
    <col min="14771" max="14779" width="4.7109375" customWidth="1"/>
    <col min="14780" max="14780" width="7.7109375" customWidth="1"/>
    <col min="14781" max="14789" width="4.7109375" customWidth="1"/>
    <col min="14792" max="14792" width="3.7109375" customWidth="1"/>
    <col min="14793" max="14810" width="0" hidden="1" customWidth="1"/>
    <col min="14817" max="14870" width="0" hidden="1" customWidth="1"/>
    <col min="14871" max="14871" width="12.5703125" customWidth="1"/>
    <col min="14872" max="14872" width="12.85546875" customWidth="1"/>
    <col min="14873" max="14873" width="12.5703125" customWidth="1"/>
    <col min="14874" max="14874" width="2.85546875" customWidth="1"/>
    <col min="15023" max="15023" width="2.7109375" customWidth="1"/>
    <col min="15024" max="15024" width="9.140625" customWidth="1"/>
    <col min="15025" max="15025" width="29.7109375" customWidth="1"/>
    <col min="15026" max="15026" width="8.140625" customWidth="1"/>
    <col min="15027" max="15035" width="4.7109375" customWidth="1"/>
    <col min="15036" max="15036" width="7.7109375" customWidth="1"/>
    <col min="15037" max="15045" width="4.7109375" customWidth="1"/>
    <col min="15048" max="15048" width="3.7109375" customWidth="1"/>
    <col min="15049" max="15066" width="0" hidden="1" customWidth="1"/>
    <col min="15073" max="15126" width="0" hidden="1" customWidth="1"/>
    <col min="15127" max="15127" width="12.5703125" customWidth="1"/>
    <col min="15128" max="15128" width="12.85546875" customWidth="1"/>
    <col min="15129" max="15129" width="12.5703125" customWidth="1"/>
    <col min="15130" max="15130" width="2.85546875" customWidth="1"/>
    <col min="15279" max="15279" width="2.7109375" customWidth="1"/>
    <col min="15280" max="15280" width="9.140625" customWidth="1"/>
    <col min="15281" max="15281" width="29.7109375" customWidth="1"/>
    <col min="15282" max="15282" width="8.140625" customWidth="1"/>
    <col min="15283" max="15291" width="4.7109375" customWidth="1"/>
    <col min="15292" max="15292" width="7.7109375" customWidth="1"/>
    <col min="15293" max="15301" width="4.7109375" customWidth="1"/>
    <col min="15304" max="15304" width="3.7109375" customWidth="1"/>
    <col min="15305" max="15322" width="0" hidden="1" customWidth="1"/>
    <col min="15329" max="15382" width="0" hidden="1" customWidth="1"/>
    <col min="15383" max="15383" width="12.5703125" customWidth="1"/>
    <col min="15384" max="15384" width="12.85546875" customWidth="1"/>
    <col min="15385" max="15385" width="12.5703125" customWidth="1"/>
    <col min="15386" max="15386" width="2.85546875" customWidth="1"/>
    <col min="15535" max="15535" width="2.7109375" customWidth="1"/>
    <col min="15536" max="15536" width="9.140625" customWidth="1"/>
    <col min="15537" max="15537" width="29.7109375" customWidth="1"/>
    <col min="15538" max="15538" width="8.140625" customWidth="1"/>
    <col min="15539" max="15547" width="4.7109375" customWidth="1"/>
    <col min="15548" max="15548" width="7.7109375" customWidth="1"/>
    <col min="15549" max="15557" width="4.7109375" customWidth="1"/>
    <col min="15560" max="15560" width="3.7109375" customWidth="1"/>
    <col min="15561" max="15578" width="0" hidden="1" customWidth="1"/>
    <col min="15585" max="15638" width="0" hidden="1" customWidth="1"/>
    <col min="15639" max="15639" width="12.5703125" customWidth="1"/>
    <col min="15640" max="15640" width="12.85546875" customWidth="1"/>
    <col min="15641" max="15641" width="12.5703125" customWidth="1"/>
    <col min="15642" max="15642" width="2.85546875" customWidth="1"/>
    <col min="15791" max="15791" width="2.7109375" customWidth="1"/>
    <col min="15792" max="15792" width="9.140625" customWidth="1"/>
    <col min="15793" max="15793" width="29.7109375" customWidth="1"/>
    <col min="15794" max="15794" width="8.140625" customWidth="1"/>
    <col min="15795" max="15803" width="4.7109375" customWidth="1"/>
    <col min="15804" max="15804" width="7.7109375" customWidth="1"/>
    <col min="15805" max="15813" width="4.7109375" customWidth="1"/>
    <col min="15816" max="15816" width="3.7109375" customWidth="1"/>
    <col min="15817" max="15834" width="0" hidden="1" customWidth="1"/>
    <col min="15841" max="15894" width="0" hidden="1" customWidth="1"/>
    <col min="15895" max="15895" width="12.5703125" customWidth="1"/>
    <col min="15896" max="15896" width="12.85546875" customWidth="1"/>
    <col min="15897" max="15897" width="12.5703125" customWidth="1"/>
    <col min="15898" max="15898" width="2.85546875" customWidth="1"/>
    <col min="16047" max="16047" width="2.7109375" customWidth="1"/>
    <col min="16048" max="16048" width="9.140625" customWidth="1"/>
    <col min="16049" max="16049" width="29.7109375" customWidth="1"/>
    <col min="16050" max="16050" width="8.140625" customWidth="1"/>
    <col min="16051" max="16059" width="4.7109375" customWidth="1"/>
    <col min="16060" max="16060" width="7.7109375" customWidth="1"/>
    <col min="16061" max="16069" width="4.7109375" customWidth="1"/>
    <col min="16072" max="16072" width="3.7109375" customWidth="1"/>
    <col min="16073" max="16090" width="0" hidden="1" customWidth="1"/>
    <col min="16097" max="16150" width="0" hidden="1" customWidth="1"/>
    <col min="16151" max="16151" width="12.5703125" customWidth="1"/>
    <col min="16152" max="16152" width="12.85546875" customWidth="1"/>
    <col min="16153" max="16153" width="12.5703125" customWidth="1"/>
    <col min="16154" max="16154" width="2.85546875" customWidth="1"/>
  </cols>
  <sheetData>
    <row r="1" spans="1:26" ht="15.75" thickBot="1">
      <c r="A1" s="1"/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6"/>
    </row>
    <row r="2" spans="1:26" ht="15.75" customHeight="1" thickBot="1">
      <c r="A2" s="14"/>
      <c r="B2" s="15" t="s">
        <v>0</v>
      </c>
      <c r="C2" s="16">
        <v>41398</v>
      </c>
      <c r="D2" s="17" t="s">
        <v>1</v>
      </c>
      <c r="E2" s="169" t="s">
        <v>27</v>
      </c>
      <c r="F2" s="170"/>
      <c r="G2" s="170"/>
      <c r="H2" s="170"/>
      <c r="I2" s="170"/>
      <c r="J2" s="170"/>
      <c r="K2" s="170"/>
      <c r="L2" s="170"/>
      <c r="M2" s="171"/>
      <c r="N2" s="18">
        <v>36.799999999999997</v>
      </c>
      <c r="O2" s="172" t="s">
        <v>2</v>
      </c>
      <c r="P2" s="173"/>
      <c r="Q2" s="173"/>
      <c r="R2" s="173"/>
      <c r="S2" s="173"/>
      <c r="T2" s="173"/>
      <c r="U2" s="173"/>
      <c r="V2" s="173"/>
      <c r="W2" s="174"/>
      <c r="X2" s="19">
        <v>37.200000000000003</v>
      </c>
      <c r="Y2" s="20">
        <f>N2+X2</f>
        <v>74</v>
      </c>
      <c r="Z2" s="21"/>
    </row>
    <row r="3" spans="1:26" ht="15.75" customHeight="1" thickBot="1">
      <c r="A3" s="28"/>
      <c r="B3" s="29" t="s">
        <v>3</v>
      </c>
      <c r="C3" s="30" t="s">
        <v>150</v>
      </c>
      <c r="D3" s="31" t="s">
        <v>5</v>
      </c>
      <c r="E3" s="175" t="s">
        <v>28</v>
      </c>
      <c r="F3" s="176"/>
      <c r="G3" s="176"/>
      <c r="H3" s="176"/>
      <c r="I3" s="176"/>
      <c r="J3" s="176"/>
      <c r="K3" s="176"/>
      <c r="L3" s="176"/>
      <c r="M3" s="177"/>
      <c r="N3" s="32">
        <v>140</v>
      </c>
      <c r="O3" s="178" t="s">
        <v>6</v>
      </c>
      <c r="P3" s="179"/>
      <c r="Q3" s="179"/>
      <c r="R3" s="179"/>
      <c r="S3" s="179"/>
      <c r="T3" s="179"/>
      <c r="U3" s="179"/>
      <c r="V3" s="179"/>
      <c r="W3" s="180"/>
      <c r="X3" s="33">
        <v>142</v>
      </c>
      <c r="Y3" s="34">
        <f>AVERAGE(N3:X3)</f>
        <v>141</v>
      </c>
      <c r="Z3" s="6"/>
    </row>
    <row r="4" spans="1:26">
      <c r="A4" s="14"/>
      <c r="B4" s="35"/>
      <c r="C4" s="36"/>
      <c r="D4" s="37" t="s">
        <v>7</v>
      </c>
      <c r="E4" s="38">
        <v>4</v>
      </c>
      <c r="F4" s="38">
        <v>4</v>
      </c>
      <c r="G4" s="38">
        <v>3</v>
      </c>
      <c r="H4" s="38">
        <v>4</v>
      </c>
      <c r="I4" s="38">
        <v>5</v>
      </c>
      <c r="J4" s="38">
        <v>3</v>
      </c>
      <c r="K4" s="38">
        <v>4</v>
      </c>
      <c r="L4" s="38">
        <v>5</v>
      </c>
      <c r="M4" s="38">
        <v>4</v>
      </c>
      <c r="N4" s="38">
        <f>SUM(E4:M4)</f>
        <v>36</v>
      </c>
      <c r="O4" s="38">
        <v>4</v>
      </c>
      <c r="P4" s="38">
        <v>3</v>
      </c>
      <c r="Q4" s="38">
        <v>4</v>
      </c>
      <c r="R4" s="38">
        <v>3</v>
      </c>
      <c r="S4" s="38">
        <v>5</v>
      </c>
      <c r="T4" s="38">
        <v>4</v>
      </c>
      <c r="U4" s="38">
        <v>4</v>
      </c>
      <c r="V4" s="38">
        <v>4</v>
      </c>
      <c r="W4" s="38">
        <v>5</v>
      </c>
      <c r="X4" s="38">
        <f>SUM(O4:W4)</f>
        <v>36</v>
      </c>
      <c r="Y4" s="38">
        <f>N4+X4</f>
        <v>72</v>
      </c>
      <c r="Z4" s="21"/>
    </row>
    <row r="5" spans="1:26">
      <c r="A5" s="14"/>
      <c r="B5" s="43" t="s">
        <v>14</v>
      </c>
      <c r="C5" s="202" t="s">
        <v>149</v>
      </c>
      <c r="D5" s="203"/>
      <c r="E5" s="43">
        <v>1</v>
      </c>
      <c r="F5" s="43">
        <v>2</v>
      </c>
      <c r="G5" s="43">
        <v>3</v>
      </c>
      <c r="H5" s="43">
        <v>4</v>
      </c>
      <c r="I5" s="43">
        <v>5</v>
      </c>
      <c r="J5" s="43">
        <v>6</v>
      </c>
      <c r="K5" s="43">
        <v>7</v>
      </c>
      <c r="L5" s="43">
        <v>8</v>
      </c>
      <c r="M5" s="43">
        <v>9</v>
      </c>
      <c r="N5" s="44" t="s">
        <v>16</v>
      </c>
      <c r="O5" s="43">
        <v>10</v>
      </c>
      <c r="P5" s="43">
        <v>11</v>
      </c>
      <c r="Q5" s="43">
        <v>12</v>
      </c>
      <c r="R5" s="43">
        <v>13</v>
      </c>
      <c r="S5" s="43">
        <v>14</v>
      </c>
      <c r="T5" s="43">
        <v>15</v>
      </c>
      <c r="U5" s="43">
        <v>16</v>
      </c>
      <c r="V5" s="43">
        <v>17</v>
      </c>
      <c r="W5" s="43">
        <v>18</v>
      </c>
      <c r="X5" s="44" t="s">
        <v>17</v>
      </c>
      <c r="Y5" s="44" t="s">
        <v>18</v>
      </c>
      <c r="Z5" s="21"/>
    </row>
    <row r="6" spans="1:26" ht="18">
      <c r="A6" s="14"/>
      <c r="B6" s="104">
        <v>1</v>
      </c>
      <c r="C6" s="105" t="s">
        <v>31</v>
      </c>
      <c r="D6" s="106"/>
      <c r="E6" s="107">
        <f>VLOOKUP($C6,'TEAM DETAIL SCORING'!$D$5:'TEAM DETAIL SCORING'!$Z$300,2,FALSE)</f>
        <v>18</v>
      </c>
      <c r="F6" s="107">
        <f>VLOOKUP($C6,'TEAM DETAIL SCORING'!$D$5:'TEAM DETAIL SCORING'!$Z$300,3,FALSE)</f>
        <v>17</v>
      </c>
      <c r="G6" s="107">
        <f>VLOOKUP($C6,'TEAM DETAIL SCORING'!$D$5:'TEAM DETAIL SCORING'!$Z$300,4,FALSE)</f>
        <v>14</v>
      </c>
      <c r="H6" s="107">
        <f>VLOOKUP($C6,'TEAM DETAIL SCORING'!$D$5:'TEAM DETAIL SCORING'!$Z$300,5,FALSE)</f>
        <v>17</v>
      </c>
      <c r="I6" s="107">
        <f>VLOOKUP($C6,'TEAM DETAIL SCORING'!$D$5:'TEAM DETAIL SCORING'!$Z$300,6,FALSE)</f>
        <v>21</v>
      </c>
      <c r="J6" s="107">
        <f>VLOOKUP($C6,'TEAM DETAIL SCORING'!$D$5:'TEAM DETAIL SCORING'!$Z$300,7,FALSE)</f>
        <v>15</v>
      </c>
      <c r="K6" s="107">
        <f>VLOOKUP($C6,'TEAM DETAIL SCORING'!$D$5:'TEAM DETAIL SCORING'!$Z$300,8,FALSE)</f>
        <v>16</v>
      </c>
      <c r="L6" s="107">
        <f>VLOOKUP($C6,'TEAM DETAIL SCORING'!$D$5:'TEAM DETAIL SCORING'!$Z$300,9,FALSE)</f>
        <v>20</v>
      </c>
      <c r="M6" s="107">
        <f>VLOOKUP($C6,'TEAM DETAIL SCORING'!$D$5:'TEAM DETAIL SCORING'!$Z$300,10,FALSE)</f>
        <v>17</v>
      </c>
      <c r="N6" s="154">
        <f t="shared" ref="N6" si="0">SUM(E6:M6)</f>
        <v>155</v>
      </c>
      <c r="O6" s="107">
        <f>VLOOKUP($C6,'TEAM DETAIL SCORING'!$D$5:'TEAM DETAIL SCORING'!$Z$300,12,FALSE)</f>
        <v>20</v>
      </c>
      <c r="P6" s="107">
        <f>VLOOKUP($C6,'TEAM DETAIL SCORING'!$D$5:'TEAM DETAIL SCORING'!$Z$300,13,FALSE)</f>
        <v>14</v>
      </c>
      <c r="Q6" s="107">
        <f>VLOOKUP($C6,'TEAM DETAIL SCORING'!$D$5:'TEAM DETAIL SCORING'!$Z$300,14,FALSE)</f>
        <v>17</v>
      </c>
      <c r="R6" s="107">
        <f>VLOOKUP($C6,'TEAM DETAIL SCORING'!$D$5:'TEAM DETAIL SCORING'!$Z$300,15,FALSE)</f>
        <v>12</v>
      </c>
      <c r="S6" s="107">
        <f>VLOOKUP($C6,'TEAM DETAIL SCORING'!$D$5:'TEAM DETAIL SCORING'!$Z$300,16,FALSE)</f>
        <v>19</v>
      </c>
      <c r="T6" s="107">
        <f>VLOOKUP($C6,'TEAM DETAIL SCORING'!$D$5:'TEAM DETAIL SCORING'!$Z$300,17,FALSE)</f>
        <v>16</v>
      </c>
      <c r="U6" s="107">
        <f>VLOOKUP($C6,'TEAM DETAIL SCORING'!$D$5:'TEAM DETAIL SCORING'!$Z$300,18,FALSE)</f>
        <v>18</v>
      </c>
      <c r="V6" s="107">
        <f>VLOOKUP($C6,'TEAM DETAIL SCORING'!$D$5:'TEAM DETAIL SCORING'!$Z$300,19,FALSE)</f>
        <v>18</v>
      </c>
      <c r="W6" s="107">
        <f>VLOOKUP($C6,'TEAM DETAIL SCORING'!$D$5:'TEAM DETAIL SCORING'!$Z$300,20,FALSE)</f>
        <v>20</v>
      </c>
      <c r="X6" s="108">
        <f t="shared" ref="X6:X15" si="1">SUM(O6:W6)</f>
        <v>154</v>
      </c>
      <c r="Y6" s="108">
        <f>VLOOKUP($C6,'TEAM DETAIL SCORING'!$C$4:'TEAM DETAIL SCORING'!$Z$300,24,FALSE)</f>
        <v>309</v>
      </c>
      <c r="Z6" s="21"/>
    </row>
    <row r="7" spans="1:26" ht="18">
      <c r="A7" s="14"/>
      <c r="B7" s="118">
        <v>2</v>
      </c>
      <c r="C7" s="119" t="s">
        <v>37</v>
      </c>
      <c r="D7" s="120"/>
      <c r="E7" s="121">
        <f>VLOOKUP($C7,'TEAM DETAIL SCORING'!$D$5:'TEAM DETAIL SCORING'!$Z$300,2,FALSE)</f>
        <v>17</v>
      </c>
      <c r="F7" s="121">
        <f>VLOOKUP($C7,'TEAM DETAIL SCORING'!$D$5:'TEAM DETAIL SCORING'!$Z$300,3,FALSE)</f>
        <v>18</v>
      </c>
      <c r="G7" s="121">
        <f>VLOOKUP($C7,'TEAM DETAIL SCORING'!$D$5:'TEAM DETAIL SCORING'!$Z$300,4,FALSE)</f>
        <v>13</v>
      </c>
      <c r="H7" s="121">
        <f>VLOOKUP($C7,'TEAM DETAIL SCORING'!$D$5:'TEAM DETAIL SCORING'!$Z$300,5,FALSE)</f>
        <v>17</v>
      </c>
      <c r="I7" s="121">
        <f>VLOOKUP($C7,'TEAM DETAIL SCORING'!$D$5:'TEAM DETAIL SCORING'!$Z$300,6,FALSE)</f>
        <v>21</v>
      </c>
      <c r="J7" s="121">
        <f>VLOOKUP($C7,'TEAM DETAIL SCORING'!$D$5:'TEAM DETAIL SCORING'!$Z$300,7,FALSE)</f>
        <v>13</v>
      </c>
      <c r="K7" s="121">
        <f>VLOOKUP($C7,'TEAM DETAIL SCORING'!$D$5:'TEAM DETAIL SCORING'!$Z$300,8,FALSE)</f>
        <v>17</v>
      </c>
      <c r="L7" s="121">
        <f>VLOOKUP($C7,'TEAM DETAIL SCORING'!$D$5:'TEAM DETAIL SCORING'!$Z$300,9,FALSE)</f>
        <v>22</v>
      </c>
      <c r="M7" s="121">
        <f>VLOOKUP($C7,'TEAM DETAIL SCORING'!$D$5:'TEAM DETAIL SCORING'!$Z$300,10,FALSE)</f>
        <v>17</v>
      </c>
      <c r="N7" s="155">
        <f t="shared" ref="N7:N15" si="2">SUM(E7:M7)</f>
        <v>155</v>
      </c>
      <c r="O7" s="121">
        <f>VLOOKUP($C7,'TEAM DETAIL SCORING'!$D$5:'TEAM DETAIL SCORING'!$Z$300,12,FALSE)</f>
        <v>19</v>
      </c>
      <c r="P7" s="121">
        <f>VLOOKUP($C7,'TEAM DETAIL SCORING'!$D$5:'TEAM DETAIL SCORING'!$Z$300,13,FALSE)</f>
        <v>13</v>
      </c>
      <c r="Q7" s="121">
        <f>VLOOKUP($C7,'TEAM DETAIL SCORING'!$D$5:'TEAM DETAIL SCORING'!$Z$300,14,FALSE)</f>
        <v>18</v>
      </c>
      <c r="R7" s="121">
        <f>VLOOKUP($C7,'TEAM DETAIL SCORING'!$D$5:'TEAM DETAIL SCORING'!$Z$300,15,FALSE)</f>
        <v>13</v>
      </c>
      <c r="S7" s="121">
        <f>VLOOKUP($C7,'TEAM DETAIL SCORING'!$D$5:'TEAM DETAIL SCORING'!$Z$300,16,FALSE)</f>
        <v>22</v>
      </c>
      <c r="T7" s="121">
        <f>VLOOKUP($C7,'TEAM DETAIL SCORING'!$D$5:'TEAM DETAIL SCORING'!$Z$300,17,FALSE)</f>
        <v>21</v>
      </c>
      <c r="U7" s="121">
        <f>VLOOKUP($C7,'TEAM DETAIL SCORING'!$D$5:'TEAM DETAIL SCORING'!$Z$300,18,FALSE)</f>
        <v>20</v>
      </c>
      <c r="V7" s="121">
        <f>VLOOKUP($C7,'TEAM DETAIL SCORING'!$D$5:'TEAM DETAIL SCORING'!$Z$300,19,FALSE)</f>
        <v>17</v>
      </c>
      <c r="W7" s="121">
        <f>VLOOKUP($C7,'TEAM DETAIL SCORING'!$D$5:'TEAM DETAIL SCORING'!$Z$300,20,FALSE)</f>
        <v>20</v>
      </c>
      <c r="X7" s="122">
        <f t="shared" si="1"/>
        <v>163</v>
      </c>
      <c r="Y7" s="122">
        <f>VLOOKUP($C7,'TEAM DETAIL SCORING'!$C$4:'TEAM DETAIL SCORING'!$Z$300,24,FALSE)</f>
        <v>318</v>
      </c>
      <c r="Z7" s="21"/>
    </row>
    <row r="8" spans="1:26" ht="18">
      <c r="A8" s="14"/>
      <c r="B8" s="123">
        <v>3</v>
      </c>
      <c r="C8" s="124" t="s">
        <v>34</v>
      </c>
      <c r="D8" s="125"/>
      <c r="E8" s="126">
        <f>VLOOKUP($C8,'TEAM DETAIL SCORING'!$D$5:'TEAM DETAIL SCORING'!$Z$300,2,FALSE)</f>
        <v>16</v>
      </c>
      <c r="F8" s="126">
        <f>VLOOKUP($C8,'TEAM DETAIL SCORING'!$D$5:'TEAM DETAIL SCORING'!$Z$300,3,FALSE)</f>
        <v>16</v>
      </c>
      <c r="G8" s="126">
        <f>VLOOKUP($C8,'TEAM DETAIL SCORING'!$D$5:'TEAM DETAIL SCORING'!$Z$300,4,FALSE)</f>
        <v>14</v>
      </c>
      <c r="H8" s="126">
        <f>VLOOKUP($C8,'TEAM DETAIL SCORING'!$D$5:'TEAM DETAIL SCORING'!$Z$300,5,FALSE)</f>
        <v>19</v>
      </c>
      <c r="I8" s="126">
        <f>VLOOKUP($C8,'TEAM DETAIL SCORING'!$D$5:'TEAM DETAIL SCORING'!$Z$300,6,FALSE)</f>
        <v>23</v>
      </c>
      <c r="J8" s="126">
        <f>VLOOKUP($C8,'TEAM DETAIL SCORING'!$D$5:'TEAM DETAIL SCORING'!$Z$300,7,FALSE)</f>
        <v>17</v>
      </c>
      <c r="K8" s="126">
        <f>VLOOKUP($C8,'TEAM DETAIL SCORING'!$D$5:'TEAM DETAIL SCORING'!$Z$300,8,FALSE)</f>
        <v>18</v>
      </c>
      <c r="L8" s="126">
        <f>VLOOKUP($C8,'TEAM DETAIL SCORING'!$D$5:'TEAM DETAIL SCORING'!$Z$300,9,FALSE)</f>
        <v>22</v>
      </c>
      <c r="M8" s="126">
        <f>VLOOKUP($C8,'TEAM DETAIL SCORING'!$D$5:'TEAM DETAIL SCORING'!$Z$300,10,FALSE)</f>
        <v>16</v>
      </c>
      <c r="N8" s="156">
        <f t="shared" si="2"/>
        <v>161</v>
      </c>
      <c r="O8" s="126">
        <f>VLOOKUP($C8,'TEAM DETAIL SCORING'!$D$5:'TEAM DETAIL SCORING'!$Z$300,12,FALSE)</f>
        <v>17</v>
      </c>
      <c r="P8" s="126">
        <f>VLOOKUP($C8,'TEAM DETAIL SCORING'!$D$5:'TEAM DETAIL SCORING'!$Z$300,13,FALSE)</f>
        <v>14</v>
      </c>
      <c r="Q8" s="126">
        <f>VLOOKUP($C8,'TEAM DETAIL SCORING'!$D$5:'TEAM DETAIL SCORING'!$Z$300,14,FALSE)</f>
        <v>20</v>
      </c>
      <c r="R8" s="126">
        <f>VLOOKUP($C8,'TEAM DETAIL SCORING'!$D$5:'TEAM DETAIL SCORING'!$Z$300,15,FALSE)</f>
        <v>14</v>
      </c>
      <c r="S8" s="126">
        <f>VLOOKUP($C8,'TEAM DETAIL SCORING'!$D$5:'TEAM DETAIL SCORING'!$Z$300,16,FALSE)</f>
        <v>23</v>
      </c>
      <c r="T8" s="126">
        <f>VLOOKUP($C8,'TEAM DETAIL SCORING'!$D$5:'TEAM DETAIL SCORING'!$Z$300,17,FALSE)</f>
        <v>18</v>
      </c>
      <c r="U8" s="126">
        <f>VLOOKUP($C8,'TEAM DETAIL SCORING'!$D$5:'TEAM DETAIL SCORING'!$Z$300,18,FALSE)</f>
        <v>17</v>
      </c>
      <c r="V8" s="126">
        <f>VLOOKUP($C8,'TEAM DETAIL SCORING'!$D$5:'TEAM DETAIL SCORING'!$Z$300,19,FALSE)</f>
        <v>18</v>
      </c>
      <c r="W8" s="126">
        <f>VLOOKUP($C8,'TEAM DETAIL SCORING'!$D$5:'TEAM DETAIL SCORING'!$Z$300,20,FALSE)</f>
        <v>18</v>
      </c>
      <c r="X8" s="127">
        <f t="shared" si="1"/>
        <v>159</v>
      </c>
      <c r="Y8" s="127">
        <f>VLOOKUP($C8,'TEAM DETAIL SCORING'!$C$4:'TEAM DETAIL SCORING'!$Z$300,24,FALSE)</f>
        <v>320</v>
      </c>
      <c r="Z8" s="21"/>
    </row>
    <row r="9" spans="1:26" ht="18">
      <c r="A9" s="14"/>
      <c r="B9" s="53">
        <v>4</v>
      </c>
      <c r="C9" s="54" t="s">
        <v>40</v>
      </c>
      <c r="D9" s="55"/>
      <c r="E9" s="56">
        <f>VLOOKUP($C9,'TEAM DETAIL SCORING'!$D$5:'TEAM DETAIL SCORING'!$Z$300,2,FALSE)</f>
        <v>19</v>
      </c>
      <c r="F9" s="56">
        <f>VLOOKUP($C9,'TEAM DETAIL SCORING'!$D$5:'TEAM DETAIL SCORING'!$Z$300,3,FALSE)</f>
        <v>19</v>
      </c>
      <c r="G9" s="56">
        <f>VLOOKUP($C9,'TEAM DETAIL SCORING'!$D$5:'TEAM DETAIL SCORING'!$Z$300,4,FALSE)</f>
        <v>13</v>
      </c>
      <c r="H9" s="56">
        <f>VLOOKUP($C9,'TEAM DETAIL SCORING'!$D$5:'TEAM DETAIL SCORING'!$Z$300,5,FALSE)</f>
        <v>18</v>
      </c>
      <c r="I9" s="56">
        <f>VLOOKUP($C9,'TEAM DETAIL SCORING'!$D$5:'TEAM DETAIL SCORING'!$Z$300,6,FALSE)</f>
        <v>24</v>
      </c>
      <c r="J9" s="56">
        <f>VLOOKUP($C9,'TEAM DETAIL SCORING'!$D$5:'TEAM DETAIL SCORING'!$Z$300,7,FALSE)</f>
        <v>13</v>
      </c>
      <c r="K9" s="56">
        <f>VLOOKUP($C9,'TEAM DETAIL SCORING'!$D$5:'TEAM DETAIL SCORING'!$Z$300,8,FALSE)</f>
        <v>19</v>
      </c>
      <c r="L9" s="56">
        <f>VLOOKUP($C9,'TEAM DETAIL SCORING'!$D$5:'TEAM DETAIL SCORING'!$Z$300,9,FALSE)</f>
        <v>23</v>
      </c>
      <c r="M9" s="56">
        <f>VLOOKUP($C9,'TEAM DETAIL SCORING'!$D$5:'TEAM DETAIL SCORING'!$Z$300,10,FALSE)</f>
        <v>19</v>
      </c>
      <c r="N9" s="95">
        <f t="shared" si="2"/>
        <v>167</v>
      </c>
      <c r="O9" s="56">
        <f>VLOOKUP($C9,'TEAM DETAIL SCORING'!$D$5:'TEAM DETAIL SCORING'!$Z$300,12,FALSE)</f>
        <v>22</v>
      </c>
      <c r="P9" s="56">
        <f>VLOOKUP($C9,'TEAM DETAIL SCORING'!$D$5:'TEAM DETAIL SCORING'!$Z$300,13,FALSE)</f>
        <v>13</v>
      </c>
      <c r="Q9" s="56">
        <f>VLOOKUP($C9,'TEAM DETAIL SCORING'!$D$5:'TEAM DETAIL SCORING'!$Z$300,14,FALSE)</f>
        <v>18</v>
      </c>
      <c r="R9" s="56">
        <f>VLOOKUP($C9,'TEAM DETAIL SCORING'!$D$5:'TEAM DETAIL SCORING'!$Z$300,15,FALSE)</f>
        <v>13</v>
      </c>
      <c r="S9" s="56">
        <f>VLOOKUP($C9,'TEAM DETAIL SCORING'!$D$5:'TEAM DETAIL SCORING'!$Z$300,16,FALSE)</f>
        <v>20</v>
      </c>
      <c r="T9" s="56">
        <f>VLOOKUP($C9,'TEAM DETAIL SCORING'!$D$5:'TEAM DETAIL SCORING'!$Z$300,17,FALSE)</f>
        <v>18</v>
      </c>
      <c r="U9" s="56">
        <f>VLOOKUP($C9,'TEAM DETAIL SCORING'!$D$5:'TEAM DETAIL SCORING'!$Z$300,18,FALSE)</f>
        <v>18</v>
      </c>
      <c r="V9" s="56">
        <f>VLOOKUP($C9,'TEAM DETAIL SCORING'!$D$5:'TEAM DETAIL SCORING'!$Z$300,19,FALSE)</f>
        <v>16</v>
      </c>
      <c r="W9" s="56">
        <f>VLOOKUP($C9,'TEAM DETAIL SCORING'!$D$5:'TEAM DETAIL SCORING'!$Z$300,20,FALSE)</f>
        <v>23</v>
      </c>
      <c r="X9" s="57">
        <f t="shared" si="1"/>
        <v>161</v>
      </c>
      <c r="Y9" s="57">
        <f>VLOOKUP($C9,'TEAM DETAIL SCORING'!$C$4:'TEAM DETAIL SCORING'!$Z$300,24,FALSE)</f>
        <v>328</v>
      </c>
      <c r="Z9" s="21"/>
    </row>
    <row r="10" spans="1:26" ht="18">
      <c r="A10" s="14"/>
      <c r="B10" s="53">
        <v>5</v>
      </c>
      <c r="C10" s="54" t="s">
        <v>140</v>
      </c>
      <c r="D10" s="55"/>
      <c r="E10" s="56">
        <f>VLOOKUP($C10,'TEAM DETAIL SCORING'!$D$5:'TEAM DETAIL SCORING'!$Z$300,2,FALSE)</f>
        <v>21</v>
      </c>
      <c r="F10" s="56">
        <f>VLOOKUP($C10,'TEAM DETAIL SCORING'!$D$5:'TEAM DETAIL SCORING'!$Z$300,3,FALSE)</f>
        <v>19</v>
      </c>
      <c r="G10" s="56">
        <f>VLOOKUP($C10,'TEAM DETAIL SCORING'!$D$5:'TEAM DETAIL SCORING'!$Z$300,4,FALSE)</f>
        <v>14</v>
      </c>
      <c r="H10" s="56">
        <f>VLOOKUP($C10,'TEAM DETAIL SCORING'!$D$5:'TEAM DETAIL SCORING'!$Z$300,5,FALSE)</f>
        <v>21</v>
      </c>
      <c r="I10" s="56">
        <f>VLOOKUP($C10,'TEAM DETAIL SCORING'!$D$5:'TEAM DETAIL SCORING'!$Z$300,6,FALSE)</f>
        <v>25</v>
      </c>
      <c r="J10" s="56">
        <f>VLOOKUP($C10,'TEAM DETAIL SCORING'!$D$5:'TEAM DETAIL SCORING'!$Z$300,7,FALSE)</f>
        <v>13</v>
      </c>
      <c r="K10" s="56">
        <f>VLOOKUP($C10,'TEAM DETAIL SCORING'!$D$5:'TEAM DETAIL SCORING'!$Z$300,8,FALSE)</f>
        <v>18</v>
      </c>
      <c r="L10" s="56">
        <f>VLOOKUP($C10,'TEAM DETAIL SCORING'!$D$5:'TEAM DETAIL SCORING'!$Z$300,9,FALSE)</f>
        <v>19</v>
      </c>
      <c r="M10" s="56">
        <f>VLOOKUP($C10,'TEAM DETAIL SCORING'!$D$5:'TEAM DETAIL SCORING'!$Z$300,10,FALSE)</f>
        <v>20</v>
      </c>
      <c r="N10" s="95">
        <f t="shared" si="2"/>
        <v>170</v>
      </c>
      <c r="O10" s="56">
        <f>VLOOKUP($C10,'TEAM DETAIL SCORING'!$D$5:'TEAM DETAIL SCORING'!$Z$300,12,FALSE)</f>
        <v>18</v>
      </c>
      <c r="P10" s="56">
        <f>VLOOKUP($C10,'TEAM DETAIL SCORING'!$D$5:'TEAM DETAIL SCORING'!$Z$300,13,FALSE)</f>
        <v>14</v>
      </c>
      <c r="Q10" s="56">
        <f>VLOOKUP($C10,'TEAM DETAIL SCORING'!$D$5:'TEAM DETAIL SCORING'!$Z$300,14,FALSE)</f>
        <v>20</v>
      </c>
      <c r="R10" s="56">
        <f>VLOOKUP($C10,'TEAM DETAIL SCORING'!$D$5:'TEAM DETAIL SCORING'!$Z$300,15,FALSE)</f>
        <v>14</v>
      </c>
      <c r="S10" s="56">
        <f>VLOOKUP($C10,'TEAM DETAIL SCORING'!$D$5:'TEAM DETAIL SCORING'!$Z$300,16,FALSE)</f>
        <v>22</v>
      </c>
      <c r="T10" s="56">
        <f>VLOOKUP($C10,'TEAM DETAIL SCORING'!$D$5:'TEAM DETAIL SCORING'!$Z$300,17,FALSE)</f>
        <v>21</v>
      </c>
      <c r="U10" s="56">
        <f>VLOOKUP($C10,'TEAM DETAIL SCORING'!$D$5:'TEAM DETAIL SCORING'!$Z$300,18,FALSE)</f>
        <v>19</v>
      </c>
      <c r="V10" s="56">
        <f>VLOOKUP($C10,'TEAM DETAIL SCORING'!$D$5:'TEAM DETAIL SCORING'!$Z$300,19,FALSE)</f>
        <v>16</v>
      </c>
      <c r="W10" s="56">
        <f>VLOOKUP($C10,'TEAM DETAIL SCORING'!$D$5:'TEAM DETAIL SCORING'!$Z$300,20,FALSE)</f>
        <v>19</v>
      </c>
      <c r="X10" s="57">
        <f t="shared" si="1"/>
        <v>163</v>
      </c>
      <c r="Y10" s="57">
        <f>VLOOKUP($C10,'TEAM DETAIL SCORING'!$C$4:'TEAM DETAIL SCORING'!$Z$300,24,FALSE)</f>
        <v>333</v>
      </c>
      <c r="Z10" s="21"/>
    </row>
    <row r="11" spans="1:26" ht="18">
      <c r="A11" s="14"/>
      <c r="B11" s="53">
        <v>6</v>
      </c>
      <c r="C11" s="54" t="s">
        <v>33</v>
      </c>
      <c r="D11" s="55"/>
      <c r="E11" s="56">
        <f>VLOOKUP($C11,'TEAM DETAIL SCORING'!$D$5:'TEAM DETAIL SCORING'!$Z$300,2,FALSE)</f>
        <v>20</v>
      </c>
      <c r="F11" s="56">
        <f>VLOOKUP($C11,'TEAM DETAIL SCORING'!$D$5:'TEAM DETAIL SCORING'!$Z$300,3,FALSE)</f>
        <v>18</v>
      </c>
      <c r="G11" s="56">
        <f>VLOOKUP($C11,'TEAM DETAIL SCORING'!$D$5:'TEAM DETAIL SCORING'!$Z$300,4,FALSE)</f>
        <v>12</v>
      </c>
      <c r="H11" s="56">
        <f>VLOOKUP($C11,'TEAM DETAIL SCORING'!$D$5:'TEAM DETAIL SCORING'!$Z$300,5,FALSE)</f>
        <v>19</v>
      </c>
      <c r="I11" s="56">
        <f>VLOOKUP($C11,'TEAM DETAIL SCORING'!$D$5:'TEAM DETAIL SCORING'!$Z$300,6,FALSE)</f>
        <v>24</v>
      </c>
      <c r="J11" s="56">
        <f>VLOOKUP($C11,'TEAM DETAIL SCORING'!$D$5:'TEAM DETAIL SCORING'!$Z$300,7,FALSE)</f>
        <v>15</v>
      </c>
      <c r="K11" s="56">
        <f>VLOOKUP($C11,'TEAM DETAIL SCORING'!$D$5:'TEAM DETAIL SCORING'!$Z$300,8,FALSE)</f>
        <v>15</v>
      </c>
      <c r="L11" s="56">
        <f>VLOOKUP($C11,'TEAM DETAIL SCORING'!$D$5:'TEAM DETAIL SCORING'!$Z$300,9,FALSE)</f>
        <v>24</v>
      </c>
      <c r="M11" s="56">
        <f>VLOOKUP($C11,'TEAM DETAIL SCORING'!$D$5:'TEAM DETAIL SCORING'!$Z$300,10,FALSE)</f>
        <v>21</v>
      </c>
      <c r="N11" s="95">
        <f t="shared" si="2"/>
        <v>168</v>
      </c>
      <c r="O11" s="56">
        <f>VLOOKUP($C11,'TEAM DETAIL SCORING'!$D$5:'TEAM DETAIL SCORING'!$Z$300,12,FALSE)</f>
        <v>20</v>
      </c>
      <c r="P11" s="56">
        <f>VLOOKUP($C11,'TEAM DETAIL SCORING'!$D$5:'TEAM DETAIL SCORING'!$Z$300,13,FALSE)</f>
        <v>13</v>
      </c>
      <c r="Q11" s="56">
        <f>VLOOKUP($C11,'TEAM DETAIL SCORING'!$D$5:'TEAM DETAIL SCORING'!$Z$300,14,FALSE)</f>
        <v>17</v>
      </c>
      <c r="R11" s="56">
        <f>VLOOKUP($C11,'TEAM DETAIL SCORING'!$D$5:'TEAM DETAIL SCORING'!$Z$300,15,FALSE)</f>
        <v>17</v>
      </c>
      <c r="S11" s="56">
        <f>VLOOKUP($C11,'TEAM DETAIL SCORING'!$D$5:'TEAM DETAIL SCORING'!$Z$300,16,FALSE)</f>
        <v>22</v>
      </c>
      <c r="T11" s="56">
        <f>VLOOKUP($C11,'TEAM DETAIL SCORING'!$D$5:'TEAM DETAIL SCORING'!$Z$300,17,FALSE)</f>
        <v>19</v>
      </c>
      <c r="U11" s="56">
        <f>VLOOKUP($C11,'TEAM DETAIL SCORING'!$D$5:'TEAM DETAIL SCORING'!$Z$300,18,FALSE)</f>
        <v>18</v>
      </c>
      <c r="V11" s="56">
        <f>VLOOKUP($C11,'TEAM DETAIL SCORING'!$D$5:'TEAM DETAIL SCORING'!$Z$300,19,FALSE)</f>
        <v>22</v>
      </c>
      <c r="W11" s="56">
        <f>VLOOKUP($C11,'TEAM DETAIL SCORING'!$D$5:'TEAM DETAIL SCORING'!$Z$300,20,FALSE)</f>
        <v>22</v>
      </c>
      <c r="X11" s="57">
        <f t="shared" si="1"/>
        <v>170</v>
      </c>
      <c r="Y11" s="57">
        <f>VLOOKUP($C11,'TEAM DETAIL SCORING'!$C$4:'TEAM DETAIL SCORING'!$Z$300,24,FALSE)</f>
        <v>338</v>
      </c>
      <c r="Z11" s="21"/>
    </row>
    <row r="12" spans="1:26" ht="18">
      <c r="A12" s="14"/>
      <c r="B12" s="53">
        <v>7</v>
      </c>
      <c r="C12" s="54" t="s">
        <v>32</v>
      </c>
      <c r="D12" s="55"/>
      <c r="E12" s="56">
        <f>VLOOKUP($C12,'TEAM DETAIL SCORING'!$D$5:'TEAM DETAIL SCORING'!$Z$300,2,FALSE)</f>
        <v>18</v>
      </c>
      <c r="F12" s="56">
        <f>VLOOKUP($C12,'TEAM DETAIL SCORING'!$D$5:'TEAM DETAIL SCORING'!$Z$300,3,FALSE)</f>
        <v>16</v>
      </c>
      <c r="G12" s="56">
        <f>VLOOKUP($C12,'TEAM DETAIL SCORING'!$D$5:'TEAM DETAIL SCORING'!$Z$300,4,FALSE)</f>
        <v>20</v>
      </c>
      <c r="H12" s="56">
        <f>VLOOKUP($C12,'TEAM DETAIL SCORING'!$D$5:'TEAM DETAIL SCORING'!$Z$300,5,FALSE)</f>
        <v>20</v>
      </c>
      <c r="I12" s="56">
        <f>VLOOKUP($C12,'TEAM DETAIL SCORING'!$D$5:'TEAM DETAIL SCORING'!$Z$300,6,FALSE)</f>
        <v>21</v>
      </c>
      <c r="J12" s="56">
        <f>VLOOKUP($C12,'TEAM DETAIL SCORING'!$D$5:'TEAM DETAIL SCORING'!$Z$300,7,FALSE)</f>
        <v>16</v>
      </c>
      <c r="K12" s="56">
        <f>VLOOKUP($C12,'TEAM DETAIL SCORING'!$D$5:'TEAM DETAIL SCORING'!$Z$300,8,FALSE)</f>
        <v>20</v>
      </c>
      <c r="L12" s="56">
        <f>VLOOKUP($C12,'TEAM DETAIL SCORING'!$D$5:'TEAM DETAIL SCORING'!$Z$300,9,FALSE)</f>
        <v>21</v>
      </c>
      <c r="M12" s="56">
        <f>VLOOKUP($C12,'TEAM DETAIL SCORING'!$D$5:'TEAM DETAIL SCORING'!$Z$300,10,FALSE)</f>
        <v>22</v>
      </c>
      <c r="N12" s="95">
        <f t="shared" si="2"/>
        <v>174</v>
      </c>
      <c r="O12" s="56">
        <f>VLOOKUP($C12,'TEAM DETAIL SCORING'!$D$5:'TEAM DETAIL SCORING'!$Z$300,12,FALSE)</f>
        <v>19</v>
      </c>
      <c r="P12" s="56">
        <f>VLOOKUP($C12,'TEAM DETAIL SCORING'!$D$5:'TEAM DETAIL SCORING'!$Z$300,13,FALSE)</f>
        <v>14</v>
      </c>
      <c r="Q12" s="56">
        <f>VLOOKUP($C12,'TEAM DETAIL SCORING'!$D$5:'TEAM DETAIL SCORING'!$Z$300,14,FALSE)</f>
        <v>20</v>
      </c>
      <c r="R12" s="56">
        <f>VLOOKUP($C12,'TEAM DETAIL SCORING'!$D$5:'TEAM DETAIL SCORING'!$Z$300,15,FALSE)</f>
        <v>16</v>
      </c>
      <c r="S12" s="56">
        <f>VLOOKUP($C12,'TEAM DETAIL SCORING'!$D$5:'TEAM DETAIL SCORING'!$Z$300,16,FALSE)</f>
        <v>20</v>
      </c>
      <c r="T12" s="56">
        <f>VLOOKUP($C12,'TEAM DETAIL SCORING'!$D$5:'TEAM DETAIL SCORING'!$Z$300,17,FALSE)</f>
        <v>18</v>
      </c>
      <c r="U12" s="56">
        <f>VLOOKUP($C12,'TEAM DETAIL SCORING'!$D$5:'TEAM DETAIL SCORING'!$Z$300,18,FALSE)</f>
        <v>20</v>
      </c>
      <c r="V12" s="56">
        <f>VLOOKUP($C12,'TEAM DETAIL SCORING'!$D$5:'TEAM DETAIL SCORING'!$Z$300,19,FALSE)</f>
        <v>18</v>
      </c>
      <c r="W12" s="56">
        <f>VLOOKUP($C12,'TEAM DETAIL SCORING'!$D$5:'TEAM DETAIL SCORING'!$Z$300,20,FALSE)</f>
        <v>21</v>
      </c>
      <c r="X12" s="57">
        <f t="shared" si="1"/>
        <v>166</v>
      </c>
      <c r="Y12" s="57">
        <f>VLOOKUP($C12,'TEAM DETAIL SCORING'!$C$4:'TEAM DETAIL SCORING'!$Z$300,24,FALSE)</f>
        <v>340</v>
      </c>
      <c r="Z12" s="21"/>
    </row>
    <row r="13" spans="1:26" s="82" customFormat="1" ht="18">
      <c r="A13" s="71"/>
      <c r="B13" s="72">
        <v>8</v>
      </c>
      <c r="C13" s="54" t="s">
        <v>38</v>
      </c>
      <c r="D13" s="55"/>
      <c r="E13" s="56">
        <f>VLOOKUP($C13,'TEAM DETAIL SCORING'!$D$5:'TEAM DETAIL SCORING'!$Z$300,2,FALSE)</f>
        <v>20</v>
      </c>
      <c r="F13" s="56">
        <f>VLOOKUP($C13,'TEAM DETAIL SCORING'!$D$5:'TEAM DETAIL SCORING'!$Z$300,3,FALSE)</f>
        <v>17</v>
      </c>
      <c r="G13" s="56">
        <f>VLOOKUP($C13,'TEAM DETAIL SCORING'!$D$5:'TEAM DETAIL SCORING'!$Z$300,4,FALSE)</f>
        <v>16</v>
      </c>
      <c r="H13" s="56">
        <f>VLOOKUP($C13,'TEAM DETAIL SCORING'!$D$5:'TEAM DETAIL SCORING'!$Z$300,5,FALSE)</f>
        <v>20</v>
      </c>
      <c r="I13" s="56">
        <f>VLOOKUP($C13,'TEAM DETAIL SCORING'!$D$5:'TEAM DETAIL SCORING'!$Z$300,6,FALSE)</f>
        <v>24</v>
      </c>
      <c r="J13" s="56">
        <f>VLOOKUP($C13,'TEAM DETAIL SCORING'!$D$5:'TEAM DETAIL SCORING'!$Z$300,7,FALSE)</f>
        <v>14</v>
      </c>
      <c r="K13" s="56">
        <f>VLOOKUP($C13,'TEAM DETAIL SCORING'!$D$5:'TEAM DETAIL SCORING'!$Z$300,8,FALSE)</f>
        <v>22</v>
      </c>
      <c r="L13" s="56">
        <f>VLOOKUP($C13,'TEAM DETAIL SCORING'!$D$5:'TEAM DETAIL SCORING'!$Z$300,9,FALSE)</f>
        <v>24</v>
      </c>
      <c r="M13" s="56">
        <f>VLOOKUP($C13,'TEAM DETAIL SCORING'!$D$5:'TEAM DETAIL SCORING'!$Z$300,10,FALSE)</f>
        <v>20</v>
      </c>
      <c r="N13" s="95">
        <f t="shared" si="2"/>
        <v>177</v>
      </c>
      <c r="O13" s="56">
        <f>VLOOKUP($C13,'TEAM DETAIL SCORING'!$D$5:'TEAM DETAIL SCORING'!$Z$300,12,FALSE)</f>
        <v>18</v>
      </c>
      <c r="P13" s="56">
        <f>VLOOKUP($C13,'TEAM DETAIL SCORING'!$D$5:'TEAM DETAIL SCORING'!$Z$300,13,FALSE)</f>
        <v>14</v>
      </c>
      <c r="Q13" s="56">
        <f>VLOOKUP($C13,'TEAM DETAIL SCORING'!$D$5:'TEAM DETAIL SCORING'!$Z$300,14,FALSE)</f>
        <v>18</v>
      </c>
      <c r="R13" s="56">
        <f>VLOOKUP($C13,'TEAM DETAIL SCORING'!$D$5:'TEAM DETAIL SCORING'!$Z$300,15,FALSE)</f>
        <v>14</v>
      </c>
      <c r="S13" s="56">
        <f>VLOOKUP($C13,'TEAM DETAIL SCORING'!$D$5:'TEAM DETAIL SCORING'!$Z$300,16,FALSE)</f>
        <v>21</v>
      </c>
      <c r="T13" s="56">
        <f>VLOOKUP($C13,'TEAM DETAIL SCORING'!$D$5:'TEAM DETAIL SCORING'!$Z$300,17,FALSE)</f>
        <v>22</v>
      </c>
      <c r="U13" s="56">
        <f>VLOOKUP($C13,'TEAM DETAIL SCORING'!$D$5:'TEAM DETAIL SCORING'!$Z$300,18,FALSE)</f>
        <v>20</v>
      </c>
      <c r="V13" s="56">
        <f>VLOOKUP($C13,'TEAM DETAIL SCORING'!$D$5:'TEAM DETAIL SCORING'!$Z$300,19,FALSE)</f>
        <v>16</v>
      </c>
      <c r="W13" s="56">
        <f>VLOOKUP($C13,'TEAM DETAIL SCORING'!$D$5:'TEAM DETAIL SCORING'!$Z$300,20,FALSE)</f>
        <v>23</v>
      </c>
      <c r="X13" s="73">
        <f t="shared" si="1"/>
        <v>166</v>
      </c>
      <c r="Y13" s="57">
        <f>VLOOKUP($C13,'TEAM DETAIL SCORING'!$C$4:'TEAM DETAIL SCORING'!$Z$300,24,FALSE)</f>
        <v>343</v>
      </c>
      <c r="Z13" s="74"/>
    </row>
    <row r="14" spans="1:26" s="82" customFormat="1" ht="18">
      <c r="A14" s="71"/>
      <c r="B14" s="72">
        <v>9</v>
      </c>
      <c r="C14" s="54" t="s">
        <v>36</v>
      </c>
      <c r="D14" s="55"/>
      <c r="E14" s="56">
        <f>VLOOKUP($C14,'TEAM DETAIL SCORING'!$D$5:'TEAM DETAIL SCORING'!$Z$300,2,FALSE)</f>
        <v>18</v>
      </c>
      <c r="F14" s="56">
        <f>VLOOKUP($C14,'TEAM DETAIL SCORING'!$D$5:'TEAM DETAIL SCORING'!$Z$300,3,FALSE)</f>
        <v>15</v>
      </c>
      <c r="G14" s="56">
        <f>VLOOKUP($C14,'TEAM DETAIL SCORING'!$D$5:'TEAM DETAIL SCORING'!$Z$300,4,FALSE)</f>
        <v>13</v>
      </c>
      <c r="H14" s="56">
        <f>VLOOKUP($C14,'TEAM DETAIL SCORING'!$D$5:'TEAM DETAIL SCORING'!$Z$300,5,FALSE)</f>
        <v>21</v>
      </c>
      <c r="I14" s="56">
        <f>VLOOKUP($C14,'TEAM DETAIL SCORING'!$D$5:'TEAM DETAIL SCORING'!$Z$300,6,FALSE)</f>
        <v>22</v>
      </c>
      <c r="J14" s="56">
        <f>VLOOKUP($C14,'TEAM DETAIL SCORING'!$D$5:'TEAM DETAIL SCORING'!$Z$300,7,FALSE)</f>
        <v>16</v>
      </c>
      <c r="K14" s="56">
        <f>VLOOKUP($C14,'TEAM DETAIL SCORING'!$D$5:'TEAM DETAIL SCORING'!$Z$300,8,FALSE)</f>
        <v>23</v>
      </c>
      <c r="L14" s="56">
        <f>VLOOKUP($C14,'TEAM DETAIL SCORING'!$D$5:'TEAM DETAIL SCORING'!$Z$300,9,FALSE)</f>
        <v>21</v>
      </c>
      <c r="M14" s="56">
        <f>VLOOKUP($C14,'TEAM DETAIL SCORING'!$D$5:'TEAM DETAIL SCORING'!$Z$300,10,FALSE)</f>
        <v>19</v>
      </c>
      <c r="N14" s="95">
        <f t="shared" si="2"/>
        <v>168</v>
      </c>
      <c r="O14" s="56">
        <f>VLOOKUP($C14,'TEAM DETAIL SCORING'!$D$5:'TEAM DETAIL SCORING'!$Z$300,12,FALSE)</f>
        <v>19</v>
      </c>
      <c r="P14" s="56">
        <f>VLOOKUP($C14,'TEAM DETAIL SCORING'!$D$5:'TEAM DETAIL SCORING'!$Z$300,13,FALSE)</f>
        <v>14</v>
      </c>
      <c r="Q14" s="56">
        <f>VLOOKUP($C14,'TEAM DETAIL SCORING'!$D$5:'TEAM DETAIL SCORING'!$Z$300,14,FALSE)</f>
        <v>18</v>
      </c>
      <c r="R14" s="56">
        <f>VLOOKUP($C14,'TEAM DETAIL SCORING'!$D$5:'TEAM DETAIL SCORING'!$Z$300,15,FALSE)</f>
        <v>16</v>
      </c>
      <c r="S14" s="56">
        <f>VLOOKUP($C14,'TEAM DETAIL SCORING'!$D$5:'TEAM DETAIL SCORING'!$Z$300,16,FALSE)</f>
        <v>24</v>
      </c>
      <c r="T14" s="56">
        <f>VLOOKUP($C14,'TEAM DETAIL SCORING'!$D$5:'TEAM DETAIL SCORING'!$Z$300,17,FALSE)</f>
        <v>19</v>
      </c>
      <c r="U14" s="56">
        <f>VLOOKUP($C14,'TEAM DETAIL SCORING'!$D$5:'TEAM DETAIL SCORING'!$Z$300,18,FALSE)</f>
        <v>19</v>
      </c>
      <c r="V14" s="56">
        <f>VLOOKUP($C14,'TEAM DETAIL SCORING'!$D$5:'TEAM DETAIL SCORING'!$Z$300,19,FALSE)</f>
        <v>21</v>
      </c>
      <c r="W14" s="56">
        <f>VLOOKUP($C14,'TEAM DETAIL SCORING'!$D$5:'TEAM DETAIL SCORING'!$Z$300,20,FALSE)</f>
        <v>26</v>
      </c>
      <c r="X14" s="73">
        <f t="shared" si="1"/>
        <v>176</v>
      </c>
      <c r="Y14" s="57">
        <f>VLOOKUP($C14,'TEAM DETAIL SCORING'!$C$4:'TEAM DETAIL SCORING'!$Z$300,24,FALSE)</f>
        <v>344</v>
      </c>
      <c r="Z14" s="74"/>
    </row>
    <row r="15" spans="1:26" ht="18">
      <c r="A15" s="14"/>
      <c r="B15" s="53">
        <v>10</v>
      </c>
      <c r="C15" s="54" t="s">
        <v>35</v>
      </c>
      <c r="D15" s="55"/>
      <c r="E15" s="56">
        <f>VLOOKUP($C15,'TEAM DETAIL SCORING'!$D$5:'TEAM DETAIL SCORING'!$Z$300,2,FALSE)</f>
        <v>17</v>
      </c>
      <c r="F15" s="56">
        <f>VLOOKUP($C15,'TEAM DETAIL SCORING'!$D$5:'TEAM DETAIL SCORING'!$Z$300,3,FALSE)</f>
        <v>21</v>
      </c>
      <c r="G15" s="56">
        <f>VLOOKUP($C15,'TEAM DETAIL SCORING'!$D$5:'TEAM DETAIL SCORING'!$Z$300,4,FALSE)</f>
        <v>15</v>
      </c>
      <c r="H15" s="56">
        <f>VLOOKUP($C15,'TEAM DETAIL SCORING'!$D$5:'TEAM DETAIL SCORING'!$Z$300,5,FALSE)</f>
        <v>19</v>
      </c>
      <c r="I15" s="56">
        <f>VLOOKUP($C15,'TEAM DETAIL SCORING'!$D$5:'TEAM DETAIL SCORING'!$Z$300,6,FALSE)</f>
        <v>24</v>
      </c>
      <c r="J15" s="56">
        <f>VLOOKUP($C15,'TEAM DETAIL SCORING'!$D$5:'TEAM DETAIL SCORING'!$Z$300,7,FALSE)</f>
        <v>12</v>
      </c>
      <c r="K15" s="56">
        <f>VLOOKUP($C15,'TEAM DETAIL SCORING'!$D$5:'TEAM DETAIL SCORING'!$Z$300,8,FALSE)</f>
        <v>23</v>
      </c>
      <c r="L15" s="56">
        <f>VLOOKUP($C15,'TEAM DETAIL SCORING'!$D$5:'TEAM DETAIL SCORING'!$Z$300,9,FALSE)</f>
        <v>24</v>
      </c>
      <c r="M15" s="56">
        <f>VLOOKUP($C15,'TEAM DETAIL SCORING'!$D$5:'TEAM DETAIL SCORING'!$Z$300,10,FALSE)</f>
        <v>21</v>
      </c>
      <c r="N15" s="95">
        <f t="shared" si="2"/>
        <v>176</v>
      </c>
      <c r="O15" s="56">
        <f>VLOOKUP($C15,'TEAM DETAIL SCORING'!$D$5:'TEAM DETAIL SCORING'!$Z$300,12,FALSE)</f>
        <v>19</v>
      </c>
      <c r="P15" s="56">
        <f>VLOOKUP($C15,'TEAM DETAIL SCORING'!$D$5:'TEAM DETAIL SCORING'!$Z$300,13,FALSE)</f>
        <v>15</v>
      </c>
      <c r="Q15" s="56">
        <f>VLOOKUP($C15,'TEAM DETAIL SCORING'!$D$5:'TEAM DETAIL SCORING'!$Z$300,14,FALSE)</f>
        <v>18</v>
      </c>
      <c r="R15" s="56">
        <f>VLOOKUP($C15,'TEAM DETAIL SCORING'!$D$5:'TEAM DETAIL SCORING'!$Z$300,15,FALSE)</f>
        <v>15</v>
      </c>
      <c r="S15" s="56">
        <f>VLOOKUP($C15,'TEAM DETAIL SCORING'!$D$5:'TEAM DETAIL SCORING'!$Z$300,16,FALSE)</f>
        <v>28</v>
      </c>
      <c r="T15" s="56">
        <f>VLOOKUP($C15,'TEAM DETAIL SCORING'!$D$5:'TEAM DETAIL SCORING'!$Z$300,17,FALSE)</f>
        <v>19</v>
      </c>
      <c r="U15" s="56">
        <f>VLOOKUP($C15,'TEAM DETAIL SCORING'!$D$5:'TEAM DETAIL SCORING'!$Z$300,18,FALSE)</f>
        <v>20</v>
      </c>
      <c r="V15" s="56">
        <f>VLOOKUP($C15,'TEAM DETAIL SCORING'!$D$5:'TEAM DETAIL SCORING'!$Z$300,19,FALSE)</f>
        <v>16</v>
      </c>
      <c r="W15" s="56">
        <f>VLOOKUP($C15,'TEAM DETAIL SCORING'!$D$5:'TEAM DETAIL SCORING'!$Z$300,20,FALSE)</f>
        <v>21</v>
      </c>
      <c r="X15" s="57">
        <f t="shared" si="1"/>
        <v>171</v>
      </c>
      <c r="Y15" s="57">
        <f>VLOOKUP($C15,'TEAM DETAIL SCORING'!$C$4:'TEAM DETAIL SCORING'!$Z$300,24,FALSE)</f>
        <v>347</v>
      </c>
      <c r="Z15" s="21"/>
    </row>
    <row r="16" spans="1:26">
      <c r="A16" s="28"/>
      <c r="B16" s="86"/>
      <c r="C16" s="86"/>
      <c r="D16" s="86"/>
      <c r="E16" s="87"/>
      <c r="F16" s="87"/>
      <c r="G16" s="87"/>
      <c r="H16" s="87"/>
      <c r="I16" s="87"/>
      <c r="J16" s="87"/>
      <c r="K16" s="87"/>
      <c r="L16" s="87"/>
      <c r="M16" s="87"/>
      <c r="N16" s="88"/>
      <c r="O16" s="88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90"/>
    </row>
  </sheetData>
  <sortState ref="C6:Y15">
    <sortCondition ref="Y6:Y15"/>
  </sortState>
  <mergeCells count="5">
    <mergeCell ref="C5:D5"/>
    <mergeCell ref="E2:M2"/>
    <mergeCell ref="O2:W2"/>
    <mergeCell ref="E3:M3"/>
    <mergeCell ref="O3:W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6"/>
  <sheetViews>
    <sheetView workbookViewId="0">
      <selection activeCell="AB7" sqref="AB7"/>
    </sheetView>
  </sheetViews>
  <sheetFormatPr defaultRowHeight="15"/>
  <cols>
    <col min="1" max="1" width="2.7109375" customWidth="1"/>
    <col min="2" max="2" width="9.140625" customWidth="1"/>
    <col min="3" max="3" width="40" customWidth="1"/>
    <col min="4" max="4" width="8.140625" customWidth="1"/>
    <col min="5" max="13" width="4.7109375" style="91" customWidth="1"/>
    <col min="14" max="14" width="7.7109375" style="91" customWidth="1"/>
    <col min="15" max="15" width="4.7109375" style="92" customWidth="1"/>
    <col min="16" max="23" width="4.7109375" customWidth="1"/>
    <col min="24" max="24" width="9.140625" customWidth="1"/>
    <col min="25" max="25" width="9.85546875" customWidth="1"/>
    <col min="26" max="26" width="3.7109375" customWidth="1"/>
    <col min="175" max="175" width="2.7109375" customWidth="1"/>
    <col min="176" max="176" width="9.140625" customWidth="1"/>
    <col min="177" max="177" width="29.7109375" customWidth="1"/>
    <col min="178" max="178" width="8.140625" customWidth="1"/>
    <col min="179" max="187" width="4.7109375" customWidth="1"/>
    <col min="188" max="188" width="7.7109375" customWidth="1"/>
    <col min="189" max="197" width="4.7109375" customWidth="1"/>
    <col min="200" max="200" width="3.7109375" customWidth="1"/>
    <col min="201" max="218" width="0" hidden="1" customWidth="1"/>
    <col min="225" max="278" width="0" hidden="1" customWidth="1"/>
    <col min="279" max="279" width="12.5703125" customWidth="1"/>
    <col min="280" max="280" width="12.85546875" customWidth="1"/>
    <col min="281" max="281" width="12.5703125" customWidth="1"/>
    <col min="282" max="282" width="2.85546875" customWidth="1"/>
    <col min="431" max="431" width="2.7109375" customWidth="1"/>
    <col min="432" max="432" width="9.140625" customWidth="1"/>
    <col min="433" max="433" width="29.7109375" customWidth="1"/>
    <col min="434" max="434" width="8.140625" customWidth="1"/>
    <col min="435" max="443" width="4.7109375" customWidth="1"/>
    <col min="444" max="444" width="7.7109375" customWidth="1"/>
    <col min="445" max="453" width="4.7109375" customWidth="1"/>
    <col min="456" max="456" width="3.7109375" customWidth="1"/>
    <col min="457" max="474" width="0" hidden="1" customWidth="1"/>
    <col min="481" max="534" width="0" hidden="1" customWidth="1"/>
    <col min="535" max="535" width="12.5703125" customWidth="1"/>
    <col min="536" max="536" width="12.85546875" customWidth="1"/>
    <col min="537" max="537" width="12.5703125" customWidth="1"/>
    <col min="538" max="538" width="2.85546875" customWidth="1"/>
    <col min="687" max="687" width="2.7109375" customWidth="1"/>
    <col min="688" max="688" width="9.140625" customWidth="1"/>
    <col min="689" max="689" width="29.7109375" customWidth="1"/>
    <col min="690" max="690" width="8.140625" customWidth="1"/>
    <col min="691" max="699" width="4.7109375" customWidth="1"/>
    <col min="700" max="700" width="7.7109375" customWidth="1"/>
    <col min="701" max="709" width="4.7109375" customWidth="1"/>
    <col min="712" max="712" width="3.7109375" customWidth="1"/>
    <col min="713" max="730" width="0" hidden="1" customWidth="1"/>
    <col min="737" max="790" width="0" hidden="1" customWidth="1"/>
    <col min="791" max="791" width="12.5703125" customWidth="1"/>
    <col min="792" max="792" width="12.85546875" customWidth="1"/>
    <col min="793" max="793" width="12.5703125" customWidth="1"/>
    <col min="794" max="794" width="2.85546875" customWidth="1"/>
    <col min="943" max="943" width="2.7109375" customWidth="1"/>
    <col min="944" max="944" width="9.140625" customWidth="1"/>
    <col min="945" max="945" width="29.7109375" customWidth="1"/>
    <col min="946" max="946" width="8.140625" customWidth="1"/>
    <col min="947" max="955" width="4.7109375" customWidth="1"/>
    <col min="956" max="956" width="7.7109375" customWidth="1"/>
    <col min="957" max="965" width="4.7109375" customWidth="1"/>
    <col min="968" max="968" width="3.7109375" customWidth="1"/>
    <col min="969" max="986" width="0" hidden="1" customWidth="1"/>
    <col min="993" max="1046" width="0" hidden="1" customWidth="1"/>
    <col min="1047" max="1047" width="12.5703125" customWidth="1"/>
    <col min="1048" max="1048" width="12.85546875" customWidth="1"/>
    <col min="1049" max="1049" width="12.5703125" customWidth="1"/>
    <col min="1050" max="1050" width="2.85546875" customWidth="1"/>
    <col min="1199" max="1199" width="2.7109375" customWidth="1"/>
    <col min="1200" max="1200" width="9.140625" customWidth="1"/>
    <col min="1201" max="1201" width="29.7109375" customWidth="1"/>
    <col min="1202" max="1202" width="8.140625" customWidth="1"/>
    <col min="1203" max="1211" width="4.7109375" customWidth="1"/>
    <col min="1212" max="1212" width="7.7109375" customWidth="1"/>
    <col min="1213" max="1221" width="4.7109375" customWidth="1"/>
    <col min="1224" max="1224" width="3.7109375" customWidth="1"/>
    <col min="1225" max="1242" width="0" hidden="1" customWidth="1"/>
    <col min="1249" max="1302" width="0" hidden="1" customWidth="1"/>
    <col min="1303" max="1303" width="12.5703125" customWidth="1"/>
    <col min="1304" max="1304" width="12.85546875" customWidth="1"/>
    <col min="1305" max="1305" width="12.5703125" customWidth="1"/>
    <col min="1306" max="1306" width="2.85546875" customWidth="1"/>
    <col min="1455" max="1455" width="2.7109375" customWidth="1"/>
    <col min="1456" max="1456" width="9.140625" customWidth="1"/>
    <col min="1457" max="1457" width="29.7109375" customWidth="1"/>
    <col min="1458" max="1458" width="8.140625" customWidth="1"/>
    <col min="1459" max="1467" width="4.7109375" customWidth="1"/>
    <col min="1468" max="1468" width="7.7109375" customWidth="1"/>
    <col min="1469" max="1477" width="4.7109375" customWidth="1"/>
    <col min="1480" max="1480" width="3.7109375" customWidth="1"/>
    <col min="1481" max="1498" width="0" hidden="1" customWidth="1"/>
    <col min="1505" max="1558" width="0" hidden="1" customWidth="1"/>
    <col min="1559" max="1559" width="12.5703125" customWidth="1"/>
    <col min="1560" max="1560" width="12.85546875" customWidth="1"/>
    <col min="1561" max="1561" width="12.5703125" customWidth="1"/>
    <col min="1562" max="1562" width="2.85546875" customWidth="1"/>
    <col min="1711" max="1711" width="2.7109375" customWidth="1"/>
    <col min="1712" max="1712" width="9.140625" customWidth="1"/>
    <col min="1713" max="1713" width="29.7109375" customWidth="1"/>
    <col min="1714" max="1714" width="8.140625" customWidth="1"/>
    <col min="1715" max="1723" width="4.7109375" customWidth="1"/>
    <col min="1724" max="1724" width="7.7109375" customWidth="1"/>
    <col min="1725" max="1733" width="4.7109375" customWidth="1"/>
    <col min="1736" max="1736" width="3.7109375" customWidth="1"/>
    <col min="1737" max="1754" width="0" hidden="1" customWidth="1"/>
    <col min="1761" max="1814" width="0" hidden="1" customWidth="1"/>
    <col min="1815" max="1815" width="12.5703125" customWidth="1"/>
    <col min="1816" max="1816" width="12.85546875" customWidth="1"/>
    <col min="1817" max="1817" width="12.5703125" customWidth="1"/>
    <col min="1818" max="1818" width="2.85546875" customWidth="1"/>
    <col min="1967" max="1967" width="2.7109375" customWidth="1"/>
    <col min="1968" max="1968" width="9.140625" customWidth="1"/>
    <col min="1969" max="1969" width="29.7109375" customWidth="1"/>
    <col min="1970" max="1970" width="8.140625" customWidth="1"/>
    <col min="1971" max="1979" width="4.7109375" customWidth="1"/>
    <col min="1980" max="1980" width="7.7109375" customWidth="1"/>
    <col min="1981" max="1989" width="4.7109375" customWidth="1"/>
    <col min="1992" max="1992" width="3.7109375" customWidth="1"/>
    <col min="1993" max="2010" width="0" hidden="1" customWidth="1"/>
    <col min="2017" max="2070" width="0" hidden="1" customWidth="1"/>
    <col min="2071" max="2071" width="12.5703125" customWidth="1"/>
    <col min="2072" max="2072" width="12.85546875" customWidth="1"/>
    <col min="2073" max="2073" width="12.5703125" customWidth="1"/>
    <col min="2074" max="2074" width="2.85546875" customWidth="1"/>
    <col min="2223" max="2223" width="2.7109375" customWidth="1"/>
    <col min="2224" max="2224" width="9.140625" customWidth="1"/>
    <col min="2225" max="2225" width="29.7109375" customWidth="1"/>
    <col min="2226" max="2226" width="8.140625" customWidth="1"/>
    <col min="2227" max="2235" width="4.7109375" customWidth="1"/>
    <col min="2236" max="2236" width="7.7109375" customWidth="1"/>
    <col min="2237" max="2245" width="4.7109375" customWidth="1"/>
    <col min="2248" max="2248" width="3.7109375" customWidth="1"/>
    <col min="2249" max="2266" width="0" hidden="1" customWidth="1"/>
    <col min="2273" max="2326" width="0" hidden="1" customWidth="1"/>
    <col min="2327" max="2327" width="12.5703125" customWidth="1"/>
    <col min="2328" max="2328" width="12.85546875" customWidth="1"/>
    <col min="2329" max="2329" width="12.5703125" customWidth="1"/>
    <col min="2330" max="2330" width="2.85546875" customWidth="1"/>
    <col min="2479" max="2479" width="2.7109375" customWidth="1"/>
    <col min="2480" max="2480" width="9.140625" customWidth="1"/>
    <col min="2481" max="2481" width="29.7109375" customWidth="1"/>
    <col min="2482" max="2482" width="8.140625" customWidth="1"/>
    <col min="2483" max="2491" width="4.7109375" customWidth="1"/>
    <col min="2492" max="2492" width="7.7109375" customWidth="1"/>
    <col min="2493" max="2501" width="4.7109375" customWidth="1"/>
    <col min="2504" max="2504" width="3.7109375" customWidth="1"/>
    <col min="2505" max="2522" width="0" hidden="1" customWidth="1"/>
    <col min="2529" max="2582" width="0" hidden="1" customWidth="1"/>
    <col min="2583" max="2583" width="12.5703125" customWidth="1"/>
    <col min="2584" max="2584" width="12.85546875" customWidth="1"/>
    <col min="2585" max="2585" width="12.5703125" customWidth="1"/>
    <col min="2586" max="2586" width="2.85546875" customWidth="1"/>
    <col min="2735" max="2735" width="2.7109375" customWidth="1"/>
    <col min="2736" max="2736" width="9.140625" customWidth="1"/>
    <col min="2737" max="2737" width="29.7109375" customWidth="1"/>
    <col min="2738" max="2738" width="8.140625" customWidth="1"/>
    <col min="2739" max="2747" width="4.7109375" customWidth="1"/>
    <col min="2748" max="2748" width="7.7109375" customWidth="1"/>
    <col min="2749" max="2757" width="4.7109375" customWidth="1"/>
    <col min="2760" max="2760" width="3.7109375" customWidth="1"/>
    <col min="2761" max="2778" width="0" hidden="1" customWidth="1"/>
    <col min="2785" max="2838" width="0" hidden="1" customWidth="1"/>
    <col min="2839" max="2839" width="12.5703125" customWidth="1"/>
    <col min="2840" max="2840" width="12.85546875" customWidth="1"/>
    <col min="2841" max="2841" width="12.5703125" customWidth="1"/>
    <col min="2842" max="2842" width="2.85546875" customWidth="1"/>
    <col min="2991" max="2991" width="2.7109375" customWidth="1"/>
    <col min="2992" max="2992" width="9.140625" customWidth="1"/>
    <col min="2993" max="2993" width="29.7109375" customWidth="1"/>
    <col min="2994" max="2994" width="8.140625" customWidth="1"/>
    <col min="2995" max="3003" width="4.7109375" customWidth="1"/>
    <col min="3004" max="3004" width="7.7109375" customWidth="1"/>
    <col min="3005" max="3013" width="4.7109375" customWidth="1"/>
    <col min="3016" max="3016" width="3.7109375" customWidth="1"/>
    <col min="3017" max="3034" width="0" hidden="1" customWidth="1"/>
    <col min="3041" max="3094" width="0" hidden="1" customWidth="1"/>
    <col min="3095" max="3095" width="12.5703125" customWidth="1"/>
    <col min="3096" max="3096" width="12.85546875" customWidth="1"/>
    <col min="3097" max="3097" width="12.5703125" customWidth="1"/>
    <col min="3098" max="3098" width="2.85546875" customWidth="1"/>
    <col min="3247" max="3247" width="2.7109375" customWidth="1"/>
    <col min="3248" max="3248" width="9.140625" customWidth="1"/>
    <col min="3249" max="3249" width="29.7109375" customWidth="1"/>
    <col min="3250" max="3250" width="8.140625" customWidth="1"/>
    <col min="3251" max="3259" width="4.7109375" customWidth="1"/>
    <col min="3260" max="3260" width="7.7109375" customWidth="1"/>
    <col min="3261" max="3269" width="4.7109375" customWidth="1"/>
    <col min="3272" max="3272" width="3.7109375" customWidth="1"/>
    <col min="3273" max="3290" width="0" hidden="1" customWidth="1"/>
    <col min="3297" max="3350" width="0" hidden="1" customWidth="1"/>
    <col min="3351" max="3351" width="12.5703125" customWidth="1"/>
    <col min="3352" max="3352" width="12.85546875" customWidth="1"/>
    <col min="3353" max="3353" width="12.5703125" customWidth="1"/>
    <col min="3354" max="3354" width="2.85546875" customWidth="1"/>
    <col min="3503" max="3503" width="2.7109375" customWidth="1"/>
    <col min="3504" max="3504" width="9.140625" customWidth="1"/>
    <col min="3505" max="3505" width="29.7109375" customWidth="1"/>
    <col min="3506" max="3506" width="8.140625" customWidth="1"/>
    <col min="3507" max="3515" width="4.7109375" customWidth="1"/>
    <col min="3516" max="3516" width="7.7109375" customWidth="1"/>
    <col min="3517" max="3525" width="4.7109375" customWidth="1"/>
    <col min="3528" max="3528" width="3.7109375" customWidth="1"/>
    <col min="3529" max="3546" width="0" hidden="1" customWidth="1"/>
    <col min="3553" max="3606" width="0" hidden="1" customWidth="1"/>
    <col min="3607" max="3607" width="12.5703125" customWidth="1"/>
    <col min="3608" max="3608" width="12.85546875" customWidth="1"/>
    <col min="3609" max="3609" width="12.5703125" customWidth="1"/>
    <col min="3610" max="3610" width="2.85546875" customWidth="1"/>
    <col min="3759" max="3759" width="2.7109375" customWidth="1"/>
    <col min="3760" max="3760" width="9.140625" customWidth="1"/>
    <col min="3761" max="3761" width="29.7109375" customWidth="1"/>
    <col min="3762" max="3762" width="8.140625" customWidth="1"/>
    <col min="3763" max="3771" width="4.7109375" customWidth="1"/>
    <col min="3772" max="3772" width="7.7109375" customWidth="1"/>
    <col min="3773" max="3781" width="4.7109375" customWidth="1"/>
    <col min="3784" max="3784" width="3.7109375" customWidth="1"/>
    <col min="3785" max="3802" width="0" hidden="1" customWidth="1"/>
    <col min="3809" max="3862" width="0" hidden="1" customWidth="1"/>
    <col min="3863" max="3863" width="12.5703125" customWidth="1"/>
    <col min="3864" max="3864" width="12.85546875" customWidth="1"/>
    <col min="3865" max="3865" width="12.5703125" customWidth="1"/>
    <col min="3866" max="3866" width="2.85546875" customWidth="1"/>
    <col min="4015" max="4015" width="2.7109375" customWidth="1"/>
    <col min="4016" max="4016" width="9.140625" customWidth="1"/>
    <col min="4017" max="4017" width="29.7109375" customWidth="1"/>
    <col min="4018" max="4018" width="8.140625" customWidth="1"/>
    <col min="4019" max="4027" width="4.7109375" customWidth="1"/>
    <col min="4028" max="4028" width="7.7109375" customWidth="1"/>
    <col min="4029" max="4037" width="4.7109375" customWidth="1"/>
    <col min="4040" max="4040" width="3.7109375" customWidth="1"/>
    <col min="4041" max="4058" width="0" hidden="1" customWidth="1"/>
    <col min="4065" max="4118" width="0" hidden="1" customWidth="1"/>
    <col min="4119" max="4119" width="12.5703125" customWidth="1"/>
    <col min="4120" max="4120" width="12.85546875" customWidth="1"/>
    <col min="4121" max="4121" width="12.5703125" customWidth="1"/>
    <col min="4122" max="4122" width="2.85546875" customWidth="1"/>
    <col min="4271" max="4271" width="2.7109375" customWidth="1"/>
    <col min="4272" max="4272" width="9.140625" customWidth="1"/>
    <col min="4273" max="4273" width="29.7109375" customWidth="1"/>
    <col min="4274" max="4274" width="8.140625" customWidth="1"/>
    <col min="4275" max="4283" width="4.7109375" customWidth="1"/>
    <col min="4284" max="4284" width="7.7109375" customWidth="1"/>
    <col min="4285" max="4293" width="4.7109375" customWidth="1"/>
    <col min="4296" max="4296" width="3.7109375" customWidth="1"/>
    <col min="4297" max="4314" width="0" hidden="1" customWidth="1"/>
    <col min="4321" max="4374" width="0" hidden="1" customWidth="1"/>
    <col min="4375" max="4375" width="12.5703125" customWidth="1"/>
    <col min="4376" max="4376" width="12.85546875" customWidth="1"/>
    <col min="4377" max="4377" width="12.5703125" customWidth="1"/>
    <col min="4378" max="4378" width="2.85546875" customWidth="1"/>
    <col min="4527" max="4527" width="2.7109375" customWidth="1"/>
    <col min="4528" max="4528" width="9.140625" customWidth="1"/>
    <col min="4529" max="4529" width="29.7109375" customWidth="1"/>
    <col min="4530" max="4530" width="8.140625" customWidth="1"/>
    <col min="4531" max="4539" width="4.7109375" customWidth="1"/>
    <col min="4540" max="4540" width="7.7109375" customWidth="1"/>
    <col min="4541" max="4549" width="4.7109375" customWidth="1"/>
    <col min="4552" max="4552" width="3.7109375" customWidth="1"/>
    <col min="4553" max="4570" width="0" hidden="1" customWidth="1"/>
    <col min="4577" max="4630" width="0" hidden="1" customWidth="1"/>
    <col min="4631" max="4631" width="12.5703125" customWidth="1"/>
    <col min="4632" max="4632" width="12.85546875" customWidth="1"/>
    <col min="4633" max="4633" width="12.5703125" customWidth="1"/>
    <col min="4634" max="4634" width="2.85546875" customWidth="1"/>
    <col min="4783" max="4783" width="2.7109375" customWidth="1"/>
    <col min="4784" max="4784" width="9.140625" customWidth="1"/>
    <col min="4785" max="4785" width="29.7109375" customWidth="1"/>
    <col min="4786" max="4786" width="8.140625" customWidth="1"/>
    <col min="4787" max="4795" width="4.7109375" customWidth="1"/>
    <col min="4796" max="4796" width="7.7109375" customWidth="1"/>
    <col min="4797" max="4805" width="4.7109375" customWidth="1"/>
    <col min="4808" max="4808" width="3.7109375" customWidth="1"/>
    <col min="4809" max="4826" width="0" hidden="1" customWidth="1"/>
    <col min="4833" max="4886" width="0" hidden="1" customWidth="1"/>
    <col min="4887" max="4887" width="12.5703125" customWidth="1"/>
    <col min="4888" max="4888" width="12.85546875" customWidth="1"/>
    <col min="4889" max="4889" width="12.5703125" customWidth="1"/>
    <col min="4890" max="4890" width="2.85546875" customWidth="1"/>
    <col min="5039" max="5039" width="2.7109375" customWidth="1"/>
    <col min="5040" max="5040" width="9.140625" customWidth="1"/>
    <col min="5041" max="5041" width="29.7109375" customWidth="1"/>
    <col min="5042" max="5042" width="8.140625" customWidth="1"/>
    <col min="5043" max="5051" width="4.7109375" customWidth="1"/>
    <col min="5052" max="5052" width="7.7109375" customWidth="1"/>
    <col min="5053" max="5061" width="4.7109375" customWidth="1"/>
    <col min="5064" max="5064" width="3.7109375" customWidth="1"/>
    <col min="5065" max="5082" width="0" hidden="1" customWidth="1"/>
    <col min="5089" max="5142" width="0" hidden="1" customWidth="1"/>
    <col min="5143" max="5143" width="12.5703125" customWidth="1"/>
    <col min="5144" max="5144" width="12.85546875" customWidth="1"/>
    <col min="5145" max="5145" width="12.5703125" customWidth="1"/>
    <col min="5146" max="5146" width="2.85546875" customWidth="1"/>
    <col min="5295" max="5295" width="2.7109375" customWidth="1"/>
    <col min="5296" max="5296" width="9.140625" customWidth="1"/>
    <col min="5297" max="5297" width="29.7109375" customWidth="1"/>
    <col min="5298" max="5298" width="8.140625" customWidth="1"/>
    <col min="5299" max="5307" width="4.7109375" customWidth="1"/>
    <col min="5308" max="5308" width="7.7109375" customWidth="1"/>
    <col min="5309" max="5317" width="4.7109375" customWidth="1"/>
    <col min="5320" max="5320" width="3.7109375" customWidth="1"/>
    <col min="5321" max="5338" width="0" hidden="1" customWidth="1"/>
    <col min="5345" max="5398" width="0" hidden="1" customWidth="1"/>
    <col min="5399" max="5399" width="12.5703125" customWidth="1"/>
    <col min="5400" max="5400" width="12.85546875" customWidth="1"/>
    <col min="5401" max="5401" width="12.5703125" customWidth="1"/>
    <col min="5402" max="5402" width="2.85546875" customWidth="1"/>
    <col min="5551" max="5551" width="2.7109375" customWidth="1"/>
    <col min="5552" max="5552" width="9.140625" customWidth="1"/>
    <col min="5553" max="5553" width="29.7109375" customWidth="1"/>
    <col min="5554" max="5554" width="8.140625" customWidth="1"/>
    <col min="5555" max="5563" width="4.7109375" customWidth="1"/>
    <col min="5564" max="5564" width="7.7109375" customWidth="1"/>
    <col min="5565" max="5573" width="4.7109375" customWidth="1"/>
    <col min="5576" max="5576" width="3.7109375" customWidth="1"/>
    <col min="5577" max="5594" width="0" hidden="1" customWidth="1"/>
    <col min="5601" max="5654" width="0" hidden="1" customWidth="1"/>
    <col min="5655" max="5655" width="12.5703125" customWidth="1"/>
    <col min="5656" max="5656" width="12.85546875" customWidth="1"/>
    <col min="5657" max="5657" width="12.5703125" customWidth="1"/>
    <col min="5658" max="5658" width="2.85546875" customWidth="1"/>
    <col min="5807" max="5807" width="2.7109375" customWidth="1"/>
    <col min="5808" max="5808" width="9.140625" customWidth="1"/>
    <col min="5809" max="5809" width="29.7109375" customWidth="1"/>
    <col min="5810" max="5810" width="8.140625" customWidth="1"/>
    <col min="5811" max="5819" width="4.7109375" customWidth="1"/>
    <col min="5820" max="5820" width="7.7109375" customWidth="1"/>
    <col min="5821" max="5829" width="4.7109375" customWidth="1"/>
    <col min="5832" max="5832" width="3.7109375" customWidth="1"/>
    <col min="5833" max="5850" width="0" hidden="1" customWidth="1"/>
    <col min="5857" max="5910" width="0" hidden="1" customWidth="1"/>
    <col min="5911" max="5911" width="12.5703125" customWidth="1"/>
    <col min="5912" max="5912" width="12.85546875" customWidth="1"/>
    <col min="5913" max="5913" width="12.5703125" customWidth="1"/>
    <col min="5914" max="5914" width="2.85546875" customWidth="1"/>
    <col min="6063" max="6063" width="2.7109375" customWidth="1"/>
    <col min="6064" max="6064" width="9.140625" customWidth="1"/>
    <col min="6065" max="6065" width="29.7109375" customWidth="1"/>
    <col min="6066" max="6066" width="8.140625" customWidth="1"/>
    <col min="6067" max="6075" width="4.7109375" customWidth="1"/>
    <col min="6076" max="6076" width="7.7109375" customWidth="1"/>
    <col min="6077" max="6085" width="4.7109375" customWidth="1"/>
    <col min="6088" max="6088" width="3.7109375" customWidth="1"/>
    <col min="6089" max="6106" width="0" hidden="1" customWidth="1"/>
    <col min="6113" max="6166" width="0" hidden="1" customWidth="1"/>
    <col min="6167" max="6167" width="12.5703125" customWidth="1"/>
    <col min="6168" max="6168" width="12.85546875" customWidth="1"/>
    <col min="6169" max="6169" width="12.5703125" customWidth="1"/>
    <col min="6170" max="6170" width="2.85546875" customWidth="1"/>
    <col min="6319" max="6319" width="2.7109375" customWidth="1"/>
    <col min="6320" max="6320" width="9.140625" customWidth="1"/>
    <col min="6321" max="6321" width="29.7109375" customWidth="1"/>
    <col min="6322" max="6322" width="8.140625" customWidth="1"/>
    <col min="6323" max="6331" width="4.7109375" customWidth="1"/>
    <col min="6332" max="6332" width="7.7109375" customWidth="1"/>
    <col min="6333" max="6341" width="4.7109375" customWidth="1"/>
    <col min="6344" max="6344" width="3.7109375" customWidth="1"/>
    <col min="6345" max="6362" width="0" hidden="1" customWidth="1"/>
    <col min="6369" max="6422" width="0" hidden="1" customWidth="1"/>
    <col min="6423" max="6423" width="12.5703125" customWidth="1"/>
    <col min="6424" max="6424" width="12.85546875" customWidth="1"/>
    <col min="6425" max="6425" width="12.5703125" customWidth="1"/>
    <col min="6426" max="6426" width="2.85546875" customWidth="1"/>
    <col min="6575" max="6575" width="2.7109375" customWidth="1"/>
    <col min="6576" max="6576" width="9.140625" customWidth="1"/>
    <col min="6577" max="6577" width="29.7109375" customWidth="1"/>
    <col min="6578" max="6578" width="8.140625" customWidth="1"/>
    <col min="6579" max="6587" width="4.7109375" customWidth="1"/>
    <col min="6588" max="6588" width="7.7109375" customWidth="1"/>
    <col min="6589" max="6597" width="4.7109375" customWidth="1"/>
    <col min="6600" max="6600" width="3.7109375" customWidth="1"/>
    <col min="6601" max="6618" width="0" hidden="1" customWidth="1"/>
    <col min="6625" max="6678" width="0" hidden="1" customWidth="1"/>
    <col min="6679" max="6679" width="12.5703125" customWidth="1"/>
    <col min="6680" max="6680" width="12.85546875" customWidth="1"/>
    <col min="6681" max="6681" width="12.5703125" customWidth="1"/>
    <col min="6682" max="6682" width="2.85546875" customWidth="1"/>
    <col min="6831" max="6831" width="2.7109375" customWidth="1"/>
    <col min="6832" max="6832" width="9.140625" customWidth="1"/>
    <col min="6833" max="6833" width="29.7109375" customWidth="1"/>
    <col min="6834" max="6834" width="8.140625" customWidth="1"/>
    <col min="6835" max="6843" width="4.7109375" customWidth="1"/>
    <col min="6844" max="6844" width="7.7109375" customWidth="1"/>
    <col min="6845" max="6853" width="4.7109375" customWidth="1"/>
    <col min="6856" max="6856" width="3.7109375" customWidth="1"/>
    <col min="6857" max="6874" width="0" hidden="1" customWidth="1"/>
    <col min="6881" max="6934" width="0" hidden="1" customWidth="1"/>
    <col min="6935" max="6935" width="12.5703125" customWidth="1"/>
    <col min="6936" max="6936" width="12.85546875" customWidth="1"/>
    <col min="6937" max="6937" width="12.5703125" customWidth="1"/>
    <col min="6938" max="6938" width="2.85546875" customWidth="1"/>
    <col min="7087" max="7087" width="2.7109375" customWidth="1"/>
    <col min="7088" max="7088" width="9.140625" customWidth="1"/>
    <col min="7089" max="7089" width="29.7109375" customWidth="1"/>
    <col min="7090" max="7090" width="8.140625" customWidth="1"/>
    <col min="7091" max="7099" width="4.7109375" customWidth="1"/>
    <col min="7100" max="7100" width="7.7109375" customWidth="1"/>
    <col min="7101" max="7109" width="4.7109375" customWidth="1"/>
    <col min="7112" max="7112" width="3.7109375" customWidth="1"/>
    <col min="7113" max="7130" width="0" hidden="1" customWidth="1"/>
    <col min="7137" max="7190" width="0" hidden="1" customWidth="1"/>
    <col min="7191" max="7191" width="12.5703125" customWidth="1"/>
    <col min="7192" max="7192" width="12.85546875" customWidth="1"/>
    <col min="7193" max="7193" width="12.5703125" customWidth="1"/>
    <col min="7194" max="7194" width="2.85546875" customWidth="1"/>
    <col min="7343" max="7343" width="2.7109375" customWidth="1"/>
    <col min="7344" max="7344" width="9.140625" customWidth="1"/>
    <col min="7345" max="7345" width="29.7109375" customWidth="1"/>
    <col min="7346" max="7346" width="8.140625" customWidth="1"/>
    <col min="7347" max="7355" width="4.7109375" customWidth="1"/>
    <col min="7356" max="7356" width="7.7109375" customWidth="1"/>
    <col min="7357" max="7365" width="4.7109375" customWidth="1"/>
    <col min="7368" max="7368" width="3.7109375" customWidth="1"/>
    <col min="7369" max="7386" width="0" hidden="1" customWidth="1"/>
    <col min="7393" max="7446" width="0" hidden="1" customWidth="1"/>
    <col min="7447" max="7447" width="12.5703125" customWidth="1"/>
    <col min="7448" max="7448" width="12.85546875" customWidth="1"/>
    <col min="7449" max="7449" width="12.5703125" customWidth="1"/>
    <col min="7450" max="7450" width="2.85546875" customWidth="1"/>
    <col min="7599" max="7599" width="2.7109375" customWidth="1"/>
    <col min="7600" max="7600" width="9.140625" customWidth="1"/>
    <col min="7601" max="7601" width="29.7109375" customWidth="1"/>
    <col min="7602" max="7602" width="8.140625" customWidth="1"/>
    <col min="7603" max="7611" width="4.7109375" customWidth="1"/>
    <col min="7612" max="7612" width="7.7109375" customWidth="1"/>
    <col min="7613" max="7621" width="4.7109375" customWidth="1"/>
    <col min="7624" max="7624" width="3.7109375" customWidth="1"/>
    <col min="7625" max="7642" width="0" hidden="1" customWidth="1"/>
    <col min="7649" max="7702" width="0" hidden="1" customWidth="1"/>
    <col min="7703" max="7703" width="12.5703125" customWidth="1"/>
    <col min="7704" max="7704" width="12.85546875" customWidth="1"/>
    <col min="7705" max="7705" width="12.5703125" customWidth="1"/>
    <col min="7706" max="7706" width="2.85546875" customWidth="1"/>
    <col min="7855" max="7855" width="2.7109375" customWidth="1"/>
    <col min="7856" max="7856" width="9.140625" customWidth="1"/>
    <col min="7857" max="7857" width="29.7109375" customWidth="1"/>
    <col min="7858" max="7858" width="8.140625" customWidth="1"/>
    <col min="7859" max="7867" width="4.7109375" customWidth="1"/>
    <col min="7868" max="7868" width="7.7109375" customWidth="1"/>
    <col min="7869" max="7877" width="4.7109375" customWidth="1"/>
    <col min="7880" max="7880" width="3.7109375" customWidth="1"/>
    <col min="7881" max="7898" width="0" hidden="1" customWidth="1"/>
    <col min="7905" max="7958" width="0" hidden="1" customWidth="1"/>
    <col min="7959" max="7959" width="12.5703125" customWidth="1"/>
    <col min="7960" max="7960" width="12.85546875" customWidth="1"/>
    <col min="7961" max="7961" width="12.5703125" customWidth="1"/>
    <col min="7962" max="7962" width="2.85546875" customWidth="1"/>
    <col min="8111" max="8111" width="2.7109375" customWidth="1"/>
    <col min="8112" max="8112" width="9.140625" customWidth="1"/>
    <col min="8113" max="8113" width="29.7109375" customWidth="1"/>
    <col min="8114" max="8114" width="8.140625" customWidth="1"/>
    <col min="8115" max="8123" width="4.7109375" customWidth="1"/>
    <col min="8124" max="8124" width="7.7109375" customWidth="1"/>
    <col min="8125" max="8133" width="4.7109375" customWidth="1"/>
    <col min="8136" max="8136" width="3.7109375" customWidth="1"/>
    <col min="8137" max="8154" width="0" hidden="1" customWidth="1"/>
    <col min="8161" max="8214" width="0" hidden="1" customWidth="1"/>
    <col min="8215" max="8215" width="12.5703125" customWidth="1"/>
    <col min="8216" max="8216" width="12.85546875" customWidth="1"/>
    <col min="8217" max="8217" width="12.5703125" customWidth="1"/>
    <col min="8218" max="8218" width="2.85546875" customWidth="1"/>
    <col min="8367" max="8367" width="2.7109375" customWidth="1"/>
    <col min="8368" max="8368" width="9.140625" customWidth="1"/>
    <col min="8369" max="8369" width="29.7109375" customWidth="1"/>
    <col min="8370" max="8370" width="8.140625" customWidth="1"/>
    <col min="8371" max="8379" width="4.7109375" customWidth="1"/>
    <col min="8380" max="8380" width="7.7109375" customWidth="1"/>
    <col min="8381" max="8389" width="4.7109375" customWidth="1"/>
    <col min="8392" max="8392" width="3.7109375" customWidth="1"/>
    <col min="8393" max="8410" width="0" hidden="1" customWidth="1"/>
    <col min="8417" max="8470" width="0" hidden="1" customWidth="1"/>
    <col min="8471" max="8471" width="12.5703125" customWidth="1"/>
    <col min="8472" max="8472" width="12.85546875" customWidth="1"/>
    <col min="8473" max="8473" width="12.5703125" customWidth="1"/>
    <col min="8474" max="8474" width="2.85546875" customWidth="1"/>
    <col min="8623" max="8623" width="2.7109375" customWidth="1"/>
    <col min="8624" max="8624" width="9.140625" customWidth="1"/>
    <col min="8625" max="8625" width="29.7109375" customWidth="1"/>
    <col min="8626" max="8626" width="8.140625" customWidth="1"/>
    <col min="8627" max="8635" width="4.7109375" customWidth="1"/>
    <col min="8636" max="8636" width="7.7109375" customWidth="1"/>
    <col min="8637" max="8645" width="4.7109375" customWidth="1"/>
    <col min="8648" max="8648" width="3.7109375" customWidth="1"/>
    <col min="8649" max="8666" width="0" hidden="1" customWidth="1"/>
    <col min="8673" max="8726" width="0" hidden="1" customWidth="1"/>
    <col min="8727" max="8727" width="12.5703125" customWidth="1"/>
    <col min="8728" max="8728" width="12.85546875" customWidth="1"/>
    <col min="8729" max="8729" width="12.5703125" customWidth="1"/>
    <col min="8730" max="8730" width="2.85546875" customWidth="1"/>
    <col min="8879" max="8879" width="2.7109375" customWidth="1"/>
    <col min="8880" max="8880" width="9.140625" customWidth="1"/>
    <col min="8881" max="8881" width="29.7109375" customWidth="1"/>
    <col min="8882" max="8882" width="8.140625" customWidth="1"/>
    <col min="8883" max="8891" width="4.7109375" customWidth="1"/>
    <col min="8892" max="8892" width="7.7109375" customWidth="1"/>
    <col min="8893" max="8901" width="4.7109375" customWidth="1"/>
    <col min="8904" max="8904" width="3.7109375" customWidth="1"/>
    <col min="8905" max="8922" width="0" hidden="1" customWidth="1"/>
    <col min="8929" max="8982" width="0" hidden="1" customWidth="1"/>
    <col min="8983" max="8983" width="12.5703125" customWidth="1"/>
    <col min="8984" max="8984" width="12.85546875" customWidth="1"/>
    <col min="8985" max="8985" width="12.5703125" customWidth="1"/>
    <col min="8986" max="8986" width="2.85546875" customWidth="1"/>
    <col min="9135" max="9135" width="2.7109375" customWidth="1"/>
    <col min="9136" max="9136" width="9.140625" customWidth="1"/>
    <col min="9137" max="9137" width="29.7109375" customWidth="1"/>
    <col min="9138" max="9138" width="8.140625" customWidth="1"/>
    <col min="9139" max="9147" width="4.7109375" customWidth="1"/>
    <col min="9148" max="9148" width="7.7109375" customWidth="1"/>
    <col min="9149" max="9157" width="4.7109375" customWidth="1"/>
    <col min="9160" max="9160" width="3.7109375" customWidth="1"/>
    <col min="9161" max="9178" width="0" hidden="1" customWidth="1"/>
    <col min="9185" max="9238" width="0" hidden="1" customWidth="1"/>
    <col min="9239" max="9239" width="12.5703125" customWidth="1"/>
    <col min="9240" max="9240" width="12.85546875" customWidth="1"/>
    <col min="9241" max="9241" width="12.5703125" customWidth="1"/>
    <col min="9242" max="9242" width="2.85546875" customWidth="1"/>
    <col min="9391" max="9391" width="2.7109375" customWidth="1"/>
    <col min="9392" max="9392" width="9.140625" customWidth="1"/>
    <col min="9393" max="9393" width="29.7109375" customWidth="1"/>
    <col min="9394" max="9394" width="8.140625" customWidth="1"/>
    <col min="9395" max="9403" width="4.7109375" customWidth="1"/>
    <col min="9404" max="9404" width="7.7109375" customWidth="1"/>
    <col min="9405" max="9413" width="4.7109375" customWidth="1"/>
    <col min="9416" max="9416" width="3.7109375" customWidth="1"/>
    <col min="9417" max="9434" width="0" hidden="1" customWidth="1"/>
    <col min="9441" max="9494" width="0" hidden="1" customWidth="1"/>
    <col min="9495" max="9495" width="12.5703125" customWidth="1"/>
    <col min="9496" max="9496" width="12.85546875" customWidth="1"/>
    <col min="9497" max="9497" width="12.5703125" customWidth="1"/>
    <col min="9498" max="9498" width="2.85546875" customWidth="1"/>
    <col min="9647" max="9647" width="2.7109375" customWidth="1"/>
    <col min="9648" max="9648" width="9.140625" customWidth="1"/>
    <col min="9649" max="9649" width="29.7109375" customWidth="1"/>
    <col min="9650" max="9650" width="8.140625" customWidth="1"/>
    <col min="9651" max="9659" width="4.7109375" customWidth="1"/>
    <col min="9660" max="9660" width="7.7109375" customWidth="1"/>
    <col min="9661" max="9669" width="4.7109375" customWidth="1"/>
    <col min="9672" max="9672" width="3.7109375" customWidth="1"/>
    <col min="9673" max="9690" width="0" hidden="1" customWidth="1"/>
    <col min="9697" max="9750" width="0" hidden="1" customWidth="1"/>
    <col min="9751" max="9751" width="12.5703125" customWidth="1"/>
    <col min="9752" max="9752" width="12.85546875" customWidth="1"/>
    <col min="9753" max="9753" width="12.5703125" customWidth="1"/>
    <col min="9754" max="9754" width="2.85546875" customWidth="1"/>
    <col min="9903" max="9903" width="2.7109375" customWidth="1"/>
    <col min="9904" max="9904" width="9.140625" customWidth="1"/>
    <col min="9905" max="9905" width="29.7109375" customWidth="1"/>
    <col min="9906" max="9906" width="8.140625" customWidth="1"/>
    <col min="9907" max="9915" width="4.7109375" customWidth="1"/>
    <col min="9916" max="9916" width="7.7109375" customWidth="1"/>
    <col min="9917" max="9925" width="4.7109375" customWidth="1"/>
    <col min="9928" max="9928" width="3.7109375" customWidth="1"/>
    <col min="9929" max="9946" width="0" hidden="1" customWidth="1"/>
    <col min="9953" max="10006" width="0" hidden="1" customWidth="1"/>
    <col min="10007" max="10007" width="12.5703125" customWidth="1"/>
    <col min="10008" max="10008" width="12.85546875" customWidth="1"/>
    <col min="10009" max="10009" width="12.5703125" customWidth="1"/>
    <col min="10010" max="10010" width="2.85546875" customWidth="1"/>
    <col min="10159" max="10159" width="2.7109375" customWidth="1"/>
    <col min="10160" max="10160" width="9.140625" customWidth="1"/>
    <col min="10161" max="10161" width="29.7109375" customWidth="1"/>
    <col min="10162" max="10162" width="8.140625" customWidth="1"/>
    <col min="10163" max="10171" width="4.7109375" customWidth="1"/>
    <col min="10172" max="10172" width="7.7109375" customWidth="1"/>
    <col min="10173" max="10181" width="4.7109375" customWidth="1"/>
    <col min="10184" max="10184" width="3.7109375" customWidth="1"/>
    <col min="10185" max="10202" width="0" hidden="1" customWidth="1"/>
    <col min="10209" max="10262" width="0" hidden="1" customWidth="1"/>
    <col min="10263" max="10263" width="12.5703125" customWidth="1"/>
    <col min="10264" max="10264" width="12.85546875" customWidth="1"/>
    <col min="10265" max="10265" width="12.5703125" customWidth="1"/>
    <col min="10266" max="10266" width="2.85546875" customWidth="1"/>
    <col min="10415" max="10415" width="2.7109375" customWidth="1"/>
    <col min="10416" max="10416" width="9.140625" customWidth="1"/>
    <col min="10417" max="10417" width="29.7109375" customWidth="1"/>
    <col min="10418" max="10418" width="8.140625" customWidth="1"/>
    <col min="10419" max="10427" width="4.7109375" customWidth="1"/>
    <col min="10428" max="10428" width="7.7109375" customWidth="1"/>
    <col min="10429" max="10437" width="4.7109375" customWidth="1"/>
    <col min="10440" max="10440" width="3.7109375" customWidth="1"/>
    <col min="10441" max="10458" width="0" hidden="1" customWidth="1"/>
    <col min="10465" max="10518" width="0" hidden="1" customWidth="1"/>
    <col min="10519" max="10519" width="12.5703125" customWidth="1"/>
    <col min="10520" max="10520" width="12.85546875" customWidth="1"/>
    <col min="10521" max="10521" width="12.5703125" customWidth="1"/>
    <col min="10522" max="10522" width="2.85546875" customWidth="1"/>
    <col min="10671" max="10671" width="2.7109375" customWidth="1"/>
    <col min="10672" max="10672" width="9.140625" customWidth="1"/>
    <col min="10673" max="10673" width="29.7109375" customWidth="1"/>
    <col min="10674" max="10674" width="8.140625" customWidth="1"/>
    <col min="10675" max="10683" width="4.7109375" customWidth="1"/>
    <col min="10684" max="10684" width="7.7109375" customWidth="1"/>
    <col min="10685" max="10693" width="4.7109375" customWidth="1"/>
    <col min="10696" max="10696" width="3.7109375" customWidth="1"/>
    <col min="10697" max="10714" width="0" hidden="1" customWidth="1"/>
    <col min="10721" max="10774" width="0" hidden="1" customWidth="1"/>
    <col min="10775" max="10775" width="12.5703125" customWidth="1"/>
    <col min="10776" max="10776" width="12.85546875" customWidth="1"/>
    <col min="10777" max="10777" width="12.5703125" customWidth="1"/>
    <col min="10778" max="10778" width="2.85546875" customWidth="1"/>
    <col min="10927" max="10927" width="2.7109375" customWidth="1"/>
    <col min="10928" max="10928" width="9.140625" customWidth="1"/>
    <col min="10929" max="10929" width="29.7109375" customWidth="1"/>
    <col min="10930" max="10930" width="8.140625" customWidth="1"/>
    <col min="10931" max="10939" width="4.7109375" customWidth="1"/>
    <col min="10940" max="10940" width="7.7109375" customWidth="1"/>
    <col min="10941" max="10949" width="4.7109375" customWidth="1"/>
    <col min="10952" max="10952" width="3.7109375" customWidth="1"/>
    <col min="10953" max="10970" width="0" hidden="1" customWidth="1"/>
    <col min="10977" max="11030" width="0" hidden="1" customWidth="1"/>
    <col min="11031" max="11031" width="12.5703125" customWidth="1"/>
    <col min="11032" max="11032" width="12.85546875" customWidth="1"/>
    <col min="11033" max="11033" width="12.5703125" customWidth="1"/>
    <col min="11034" max="11034" width="2.85546875" customWidth="1"/>
    <col min="11183" max="11183" width="2.7109375" customWidth="1"/>
    <col min="11184" max="11184" width="9.140625" customWidth="1"/>
    <col min="11185" max="11185" width="29.7109375" customWidth="1"/>
    <col min="11186" max="11186" width="8.140625" customWidth="1"/>
    <col min="11187" max="11195" width="4.7109375" customWidth="1"/>
    <col min="11196" max="11196" width="7.7109375" customWidth="1"/>
    <col min="11197" max="11205" width="4.7109375" customWidth="1"/>
    <col min="11208" max="11208" width="3.7109375" customWidth="1"/>
    <col min="11209" max="11226" width="0" hidden="1" customWidth="1"/>
    <col min="11233" max="11286" width="0" hidden="1" customWidth="1"/>
    <col min="11287" max="11287" width="12.5703125" customWidth="1"/>
    <col min="11288" max="11288" width="12.85546875" customWidth="1"/>
    <col min="11289" max="11289" width="12.5703125" customWidth="1"/>
    <col min="11290" max="11290" width="2.85546875" customWidth="1"/>
    <col min="11439" max="11439" width="2.7109375" customWidth="1"/>
    <col min="11440" max="11440" width="9.140625" customWidth="1"/>
    <col min="11441" max="11441" width="29.7109375" customWidth="1"/>
    <col min="11442" max="11442" width="8.140625" customWidth="1"/>
    <col min="11443" max="11451" width="4.7109375" customWidth="1"/>
    <col min="11452" max="11452" width="7.7109375" customWidth="1"/>
    <col min="11453" max="11461" width="4.7109375" customWidth="1"/>
    <col min="11464" max="11464" width="3.7109375" customWidth="1"/>
    <col min="11465" max="11482" width="0" hidden="1" customWidth="1"/>
    <col min="11489" max="11542" width="0" hidden="1" customWidth="1"/>
    <col min="11543" max="11543" width="12.5703125" customWidth="1"/>
    <col min="11544" max="11544" width="12.85546875" customWidth="1"/>
    <col min="11545" max="11545" width="12.5703125" customWidth="1"/>
    <col min="11546" max="11546" width="2.85546875" customWidth="1"/>
    <col min="11695" max="11695" width="2.7109375" customWidth="1"/>
    <col min="11696" max="11696" width="9.140625" customWidth="1"/>
    <col min="11697" max="11697" width="29.7109375" customWidth="1"/>
    <col min="11698" max="11698" width="8.140625" customWidth="1"/>
    <col min="11699" max="11707" width="4.7109375" customWidth="1"/>
    <col min="11708" max="11708" width="7.7109375" customWidth="1"/>
    <col min="11709" max="11717" width="4.7109375" customWidth="1"/>
    <col min="11720" max="11720" width="3.7109375" customWidth="1"/>
    <col min="11721" max="11738" width="0" hidden="1" customWidth="1"/>
    <col min="11745" max="11798" width="0" hidden="1" customWidth="1"/>
    <col min="11799" max="11799" width="12.5703125" customWidth="1"/>
    <col min="11800" max="11800" width="12.85546875" customWidth="1"/>
    <col min="11801" max="11801" width="12.5703125" customWidth="1"/>
    <col min="11802" max="11802" width="2.85546875" customWidth="1"/>
    <col min="11951" max="11951" width="2.7109375" customWidth="1"/>
    <col min="11952" max="11952" width="9.140625" customWidth="1"/>
    <col min="11953" max="11953" width="29.7109375" customWidth="1"/>
    <col min="11954" max="11954" width="8.140625" customWidth="1"/>
    <col min="11955" max="11963" width="4.7109375" customWidth="1"/>
    <col min="11964" max="11964" width="7.7109375" customWidth="1"/>
    <col min="11965" max="11973" width="4.7109375" customWidth="1"/>
    <col min="11976" max="11976" width="3.7109375" customWidth="1"/>
    <col min="11977" max="11994" width="0" hidden="1" customWidth="1"/>
    <col min="12001" max="12054" width="0" hidden="1" customWidth="1"/>
    <col min="12055" max="12055" width="12.5703125" customWidth="1"/>
    <col min="12056" max="12056" width="12.85546875" customWidth="1"/>
    <col min="12057" max="12057" width="12.5703125" customWidth="1"/>
    <col min="12058" max="12058" width="2.85546875" customWidth="1"/>
    <col min="12207" max="12207" width="2.7109375" customWidth="1"/>
    <col min="12208" max="12208" width="9.140625" customWidth="1"/>
    <col min="12209" max="12209" width="29.7109375" customWidth="1"/>
    <col min="12210" max="12210" width="8.140625" customWidth="1"/>
    <col min="12211" max="12219" width="4.7109375" customWidth="1"/>
    <col min="12220" max="12220" width="7.7109375" customWidth="1"/>
    <col min="12221" max="12229" width="4.7109375" customWidth="1"/>
    <col min="12232" max="12232" width="3.7109375" customWidth="1"/>
    <col min="12233" max="12250" width="0" hidden="1" customWidth="1"/>
    <col min="12257" max="12310" width="0" hidden="1" customWidth="1"/>
    <col min="12311" max="12311" width="12.5703125" customWidth="1"/>
    <col min="12312" max="12312" width="12.85546875" customWidth="1"/>
    <col min="12313" max="12313" width="12.5703125" customWidth="1"/>
    <col min="12314" max="12314" width="2.85546875" customWidth="1"/>
    <col min="12463" max="12463" width="2.7109375" customWidth="1"/>
    <col min="12464" max="12464" width="9.140625" customWidth="1"/>
    <col min="12465" max="12465" width="29.7109375" customWidth="1"/>
    <col min="12466" max="12466" width="8.140625" customWidth="1"/>
    <col min="12467" max="12475" width="4.7109375" customWidth="1"/>
    <col min="12476" max="12476" width="7.7109375" customWidth="1"/>
    <col min="12477" max="12485" width="4.7109375" customWidth="1"/>
    <col min="12488" max="12488" width="3.7109375" customWidth="1"/>
    <col min="12489" max="12506" width="0" hidden="1" customWidth="1"/>
    <col min="12513" max="12566" width="0" hidden="1" customWidth="1"/>
    <col min="12567" max="12567" width="12.5703125" customWidth="1"/>
    <col min="12568" max="12568" width="12.85546875" customWidth="1"/>
    <col min="12569" max="12569" width="12.5703125" customWidth="1"/>
    <col min="12570" max="12570" width="2.85546875" customWidth="1"/>
    <col min="12719" max="12719" width="2.7109375" customWidth="1"/>
    <col min="12720" max="12720" width="9.140625" customWidth="1"/>
    <col min="12721" max="12721" width="29.7109375" customWidth="1"/>
    <col min="12722" max="12722" width="8.140625" customWidth="1"/>
    <col min="12723" max="12731" width="4.7109375" customWidth="1"/>
    <col min="12732" max="12732" width="7.7109375" customWidth="1"/>
    <col min="12733" max="12741" width="4.7109375" customWidth="1"/>
    <col min="12744" max="12744" width="3.7109375" customWidth="1"/>
    <col min="12745" max="12762" width="0" hidden="1" customWidth="1"/>
    <col min="12769" max="12822" width="0" hidden="1" customWidth="1"/>
    <col min="12823" max="12823" width="12.5703125" customWidth="1"/>
    <col min="12824" max="12824" width="12.85546875" customWidth="1"/>
    <col min="12825" max="12825" width="12.5703125" customWidth="1"/>
    <col min="12826" max="12826" width="2.85546875" customWidth="1"/>
    <col min="12975" max="12975" width="2.7109375" customWidth="1"/>
    <col min="12976" max="12976" width="9.140625" customWidth="1"/>
    <col min="12977" max="12977" width="29.7109375" customWidth="1"/>
    <col min="12978" max="12978" width="8.140625" customWidth="1"/>
    <col min="12979" max="12987" width="4.7109375" customWidth="1"/>
    <col min="12988" max="12988" width="7.7109375" customWidth="1"/>
    <col min="12989" max="12997" width="4.7109375" customWidth="1"/>
    <col min="13000" max="13000" width="3.7109375" customWidth="1"/>
    <col min="13001" max="13018" width="0" hidden="1" customWidth="1"/>
    <col min="13025" max="13078" width="0" hidden="1" customWidth="1"/>
    <col min="13079" max="13079" width="12.5703125" customWidth="1"/>
    <col min="13080" max="13080" width="12.85546875" customWidth="1"/>
    <col min="13081" max="13081" width="12.5703125" customWidth="1"/>
    <col min="13082" max="13082" width="2.85546875" customWidth="1"/>
    <col min="13231" max="13231" width="2.7109375" customWidth="1"/>
    <col min="13232" max="13232" width="9.140625" customWidth="1"/>
    <col min="13233" max="13233" width="29.7109375" customWidth="1"/>
    <col min="13234" max="13234" width="8.140625" customWidth="1"/>
    <col min="13235" max="13243" width="4.7109375" customWidth="1"/>
    <col min="13244" max="13244" width="7.7109375" customWidth="1"/>
    <col min="13245" max="13253" width="4.7109375" customWidth="1"/>
    <col min="13256" max="13256" width="3.7109375" customWidth="1"/>
    <col min="13257" max="13274" width="0" hidden="1" customWidth="1"/>
    <col min="13281" max="13334" width="0" hidden="1" customWidth="1"/>
    <col min="13335" max="13335" width="12.5703125" customWidth="1"/>
    <col min="13336" max="13336" width="12.85546875" customWidth="1"/>
    <col min="13337" max="13337" width="12.5703125" customWidth="1"/>
    <col min="13338" max="13338" width="2.85546875" customWidth="1"/>
    <col min="13487" max="13487" width="2.7109375" customWidth="1"/>
    <col min="13488" max="13488" width="9.140625" customWidth="1"/>
    <col min="13489" max="13489" width="29.7109375" customWidth="1"/>
    <col min="13490" max="13490" width="8.140625" customWidth="1"/>
    <col min="13491" max="13499" width="4.7109375" customWidth="1"/>
    <col min="13500" max="13500" width="7.7109375" customWidth="1"/>
    <col min="13501" max="13509" width="4.7109375" customWidth="1"/>
    <col min="13512" max="13512" width="3.7109375" customWidth="1"/>
    <col min="13513" max="13530" width="0" hidden="1" customWidth="1"/>
    <col min="13537" max="13590" width="0" hidden="1" customWidth="1"/>
    <col min="13591" max="13591" width="12.5703125" customWidth="1"/>
    <col min="13592" max="13592" width="12.85546875" customWidth="1"/>
    <col min="13593" max="13593" width="12.5703125" customWidth="1"/>
    <col min="13594" max="13594" width="2.85546875" customWidth="1"/>
    <col min="13743" max="13743" width="2.7109375" customWidth="1"/>
    <col min="13744" max="13744" width="9.140625" customWidth="1"/>
    <col min="13745" max="13745" width="29.7109375" customWidth="1"/>
    <col min="13746" max="13746" width="8.140625" customWidth="1"/>
    <col min="13747" max="13755" width="4.7109375" customWidth="1"/>
    <col min="13756" max="13756" width="7.7109375" customWidth="1"/>
    <col min="13757" max="13765" width="4.7109375" customWidth="1"/>
    <col min="13768" max="13768" width="3.7109375" customWidth="1"/>
    <col min="13769" max="13786" width="0" hidden="1" customWidth="1"/>
    <col min="13793" max="13846" width="0" hidden="1" customWidth="1"/>
    <col min="13847" max="13847" width="12.5703125" customWidth="1"/>
    <col min="13848" max="13848" width="12.85546875" customWidth="1"/>
    <col min="13849" max="13849" width="12.5703125" customWidth="1"/>
    <col min="13850" max="13850" width="2.85546875" customWidth="1"/>
    <col min="13999" max="13999" width="2.7109375" customWidth="1"/>
    <col min="14000" max="14000" width="9.140625" customWidth="1"/>
    <col min="14001" max="14001" width="29.7109375" customWidth="1"/>
    <col min="14002" max="14002" width="8.140625" customWidth="1"/>
    <col min="14003" max="14011" width="4.7109375" customWidth="1"/>
    <col min="14012" max="14012" width="7.7109375" customWidth="1"/>
    <col min="14013" max="14021" width="4.7109375" customWidth="1"/>
    <col min="14024" max="14024" width="3.7109375" customWidth="1"/>
    <col min="14025" max="14042" width="0" hidden="1" customWidth="1"/>
    <col min="14049" max="14102" width="0" hidden="1" customWidth="1"/>
    <col min="14103" max="14103" width="12.5703125" customWidth="1"/>
    <col min="14104" max="14104" width="12.85546875" customWidth="1"/>
    <col min="14105" max="14105" width="12.5703125" customWidth="1"/>
    <col min="14106" max="14106" width="2.85546875" customWidth="1"/>
    <col min="14255" max="14255" width="2.7109375" customWidth="1"/>
    <col min="14256" max="14256" width="9.140625" customWidth="1"/>
    <col min="14257" max="14257" width="29.7109375" customWidth="1"/>
    <col min="14258" max="14258" width="8.140625" customWidth="1"/>
    <col min="14259" max="14267" width="4.7109375" customWidth="1"/>
    <col min="14268" max="14268" width="7.7109375" customWidth="1"/>
    <col min="14269" max="14277" width="4.7109375" customWidth="1"/>
    <col min="14280" max="14280" width="3.7109375" customWidth="1"/>
    <col min="14281" max="14298" width="0" hidden="1" customWidth="1"/>
    <col min="14305" max="14358" width="0" hidden="1" customWidth="1"/>
    <col min="14359" max="14359" width="12.5703125" customWidth="1"/>
    <col min="14360" max="14360" width="12.85546875" customWidth="1"/>
    <col min="14361" max="14361" width="12.5703125" customWidth="1"/>
    <col min="14362" max="14362" width="2.85546875" customWidth="1"/>
    <col min="14511" max="14511" width="2.7109375" customWidth="1"/>
    <col min="14512" max="14512" width="9.140625" customWidth="1"/>
    <col min="14513" max="14513" width="29.7109375" customWidth="1"/>
    <col min="14514" max="14514" width="8.140625" customWidth="1"/>
    <col min="14515" max="14523" width="4.7109375" customWidth="1"/>
    <col min="14524" max="14524" width="7.7109375" customWidth="1"/>
    <col min="14525" max="14533" width="4.7109375" customWidth="1"/>
    <col min="14536" max="14536" width="3.7109375" customWidth="1"/>
    <col min="14537" max="14554" width="0" hidden="1" customWidth="1"/>
    <col min="14561" max="14614" width="0" hidden="1" customWidth="1"/>
    <col min="14615" max="14615" width="12.5703125" customWidth="1"/>
    <col min="14616" max="14616" width="12.85546875" customWidth="1"/>
    <col min="14617" max="14617" width="12.5703125" customWidth="1"/>
    <col min="14618" max="14618" width="2.85546875" customWidth="1"/>
    <col min="14767" max="14767" width="2.7109375" customWidth="1"/>
    <col min="14768" max="14768" width="9.140625" customWidth="1"/>
    <col min="14769" max="14769" width="29.7109375" customWidth="1"/>
    <col min="14770" max="14770" width="8.140625" customWidth="1"/>
    <col min="14771" max="14779" width="4.7109375" customWidth="1"/>
    <col min="14780" max="14780" width="7.7109375" customWidth="1"/>
    <col min="14781" max="14789" width="4.7109375" customWidth="1"/>
    <col min="14792" max="14792" width="3.7109375" customWidth="1"/>
    <col min="14793" max="14810" width="0" hidden="1" customWidth="1"/>
    <col min="14817" max="14870" width="0" hidden="1" customWidth="1"/>
    <col min="14871" max="14871" width="12.5703125" customWidth="1"/>
    <col min="14872" max="14872" width="12.85546875" customWidth="1"/>
    <col min="14873" max="14873" width="12.5703125" customWidth="1"/>
    <col min="14874" max="14874" width="2.85546875" customWidth="1"/>
    <col min="15023" max="15023" width="2.7109375" customWidth="1"/>
    <col min="15024" max="15024" width="9.140625" customWidth="1"/>
    <col min="15025" max="15025" width="29.7109375" customWidth="1"/>
    <col min="15026" max="15026" width="8.140625" customWidth="1"/>
    <col min="15027" max="15035" width="4.7109375" customWidth="1"/>
    <col min="15036" max="15036" width="7.7109375" customWidth="1"/>
    <col min="15037" max="15045" width="4.7109375" customWidth="1"/>
    <col min="15048" max="15048" width="3.7109375" customWidth="1"/>
    <col min="15049" max="15066" width="0" hidden="1" customWidth="1"/>
    <col min="15073" max="15126" width="0" hidden="1" customWidth="1"/>
    <col min="15127" max="15127" width="12.5703125" customWidth="1"/>
    <col min="15128" max="15128" width="12.85546875" customWidth="1"/>
    <col min="15129" max="15129" width="12.5703125" customWidth="1"/>
    <col min="15130" max="15130" width="2.85546875" customWidth="1"/>
    <col min="15279" max="15279" width="2.7109375" customWidth="1"/>
    <col min="15280" max="15280" width="9.140625" customWidth="1"/>
    <col min="15281" max="15281" width="29.7109375" customWidth="1"/>
    <col min="15282" max="15282" width="8.140625" customWidth="1"/>
    <col min="15283" max="15291" width="4.7109375" customWidth="1"/>
    <col min="15292" max="15292" width="7.7109375" customWidth="1"/>
    <col min="15293" max="15301" width="4.7109375" customWidth="1"/>
    <col min="15304" max="15304" width="3.7109375" customWidth="1"/>
    <col min="15305" max="15322" width="0" hidden="1" customWidth="1"/>
    <col min="15329" max="15382" width="0" hidden="1" customWidth="1"/>
    <col min="15383" max="15383" width="12.5703125" customWidth="1"/>
    <col min="15384" max="15384" width="12.85546875" customWidth="1"/>
    <col min="15385" max="15385" width="12.5703125" customWidth="1"/>
    <col min="15386" max="15386" width="2.85546875" customWidth="1"/>
    <col min="15535" max="15535" width="2.7109375" customWidth="1"/>
    <col min="15536" max="15536" width="9.140625" customWidth="1"/>
    <col min="15537" max="15537" width="29.7109375" customWidth="1"/>
    <col min="15538" max="15538" width="8.140625" customWidth="1"/>
    <col min="15539" max="15547" width="4.7109375" customWidth="1"/>
    <col min="15548" max="15548" width="7.7109375" customWidth="1"/>
    <col min="15549" max="15557" width="4.7109375" customWidth="1"/>
    <col min="15560" max="15560" width="3.7109375" customWidth="1"/>
    <col min="15561" max="15578" width="0" hidden="1" customWidth="1"/>
    <col min="15585" max="15638" width="0" hidden="1" customWidth="1"/>
    <col min="15639" max="15639" width="12.5703125" customWidth="1"/>
    <col min="15640" max="15640" width="12.85546875" customWidth="1"/>
    <col min="15641" max="15641" width="12.5703125" customWidth="1"/>
    <col min="15642" max="15642" width="2.85546875" customWidth="1"/>
    <col min="15791" max="15791" width="2.7109375" customWidth="1"/>
    <col min="15792" max="15792" width="9.140625" customWidth="1"/>
    <col min="15793" max="15793" width="29.7109375" customWidth="1"/>
    <col min="15794" max="15794" width="8.140625" customWidth="1"/>
    <col min="15795" max="15803" width="4.7109375" customWidth="1"/>
    <col min="15804" max="15804" width="7.7109375" customWidth="1"/>
    <col min="15805" max="15813" width="4.7109375" customWidth="1"/>
    <col min="15816" max="15816" width="3.7109375" customWidth="1"/>
    <col min="15817" max="15834" width="0" hidden="1" customWidth="1"/>
    <col min="15841" max="15894" width="0" hidden="1" customWidth="1"/>
    <col min="15895" max="15895" width="12.5703125" customWidth="1"/>
    <col min="15896" max="15896" width="12.85546875" customWidth="1"/>
    <col min="15897" max="15897" width="12.5703125" customWidth="1"/>
    <col min="15898" max="15898" width="2.85546875" customWidth="1"/>
    <col min="16047" max="16047" width="2.7109375" customWidth="1"/>
    <col min="16048" max="16048" width="9.140625" customWidth="1"/>
    <col min="16049" max="16049" width="29.7109375" customWidth="1"/>
    <col min="16050" max="16050" width="8.140625" customWidth="1"/>
    <col min="16051" max="16059" width="4.7109375" customWidth="1"/>
    <col min="16060" max="16060" width="7.7109375" customWidth="1"/>
    <col min="16061" max="16069" width="4.7109375" customWidth="1"/>
    <col min="16072" max="16072" width="3.7109375" customWidth="1"/>
    <col min="16073" max="16090" width="0" hidden="1" customWidth="1"/>
    <col min="16097" max="16150" width="0" hidden="1" customWidth="1"/>
    <col min="16151" max="16151" width="12.5703125" customWidth="1"/>
    <col min="16152" max="16152" width="12.85546875" customWidth="1"/>
    <col min="16153" max="16153" width="12.5703125" customWidth="1"/>
    <col min="16154" max="16154" width="2.85546875" customWidth="1"/>
  </cols>
  <sheetData>
    <row r="1" spans="1:26" ht="15.75" thickBot="1">
      <c r="A1" s="1"/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6"/>
    </row>
    <row r="2" spans="1:26" ht="15.75" customHeight="1" thickBot="1">
      <c r="A2" s="14"/>
      <c r="B2" s="15" t="s">
        <v>0</v>
      </c>
      <c r="C2" s="16">
        <v>41398</v>
      </c>
      <c r="D2" s="17" t="s">
        <v>1</v>
      </c>
      <c r="E2" s="169" t="s">
        <v>27</v>
      </c>
      <c r="F2" s="170"/>
      <c r="G2" s="170"/>
      <c r="H2" s="170"/>
      <c r="I2" s="170"/>
      <c r="J2" s="170"/>
      <c r="K2" s="170"/>
      <c r="L2" s="170"/>
      <c r="M2" s="171"/>
      <c r="N2" s="18">
        <v>36.799999999999997</v>
      </c>
      <c r="O2" s="172" t="s">
        <v>2</v>
      </c>
      <c r="P2" s="173"/>
      <c r="Q2" s="173"/>
      <c r="R2" s="173"/>
      <c r="S2" s="173"/>
      <c r="T2" s="173"/>
      <c r="U2" s="173"/>
      <c r="V2" s="173"/>
      <c r="W2" s="174"/>
      <c r="X2" s="19">
        <v>37.200000000000003</v>
      </c>
      <c r="Y2" s="20">
        <f>N2+X2</f>
        <v>74</v>
      </c>
      <c r="Z2" s="21"/>
    </row>
    <row r="3" spans="1:26" ht="15.75" customHeight="1" thickBot="1">
      <c r="A3" s="28"/>
      <c r="B3" s="29" t="s">
        <v>3</v>
      </c>
      <c r="C3" s="30" t="s">
        <v>150</v>
      </c>
      <c r="D3" s="31" t="s">
        <v>5</v>
      </c>
      <c r="E3" s="175" t="s">
        <v>28</v>
      </c>
      <c r="F3" s="176"/>
      <c r="G3" s="176"/>
      <c r="H3" s="176"/>
      <c r="I3" s="176"/>
      <c r="J3" s="176"/>
      <c r="K3" s="176"/>
      <c r="L3" s="176"/>
      <c r="M3" s="177"/>
      <c r="N3" s="32">
        <v>140</v>
      </c>
      <c r="O3" s="178" t="s">
        <v>6</v>
      </c>
      <c r="P3" s="179"/>
      <c r="Q3" s="179"/>
      <c r="R3" s="179"/>
      <c r="S3" s="179"/>
      <c r="T3" s="179"/>
      <c r="U3" s="179"/>
      <c r="V3" s="179"/>
      <c r="W3" s="180"/>
      <c r="X3" s="33">
        <v>142</v>
      </c>
      <c r="Y3" s="34">
        <f>AVERAGE(N3:X3)</f>
        <v>141</v>
      </c>
      <c r="Z3" s="6"/>
    </row>
    <row r="4" spans="1:26">
      <c r="A4" s="14"/>
      <c r="B4" s="35"/>
      <c r="C4" s="36"/>
      <c r="D4" s="37" t="s">
        <v>7</v>
      </c>
      <c r="E4" s="38">
        <v>4</v>
      </c>
      <c r="F4" s="38">
        <v>4</v>
      </c>
      <c r="G4" s="38">
        <v>3</v>
      </c>
      <c r="H4" s="38">
        <v>4</v>
      </c>
      <c r="I4" s="38">
        <v>5</v>
      </c>
      <c r="J4" s="38">
        <v>3</v>
      </c>
      <c r="K4" s="38">
        <v>4</v>
      </c>
      <c r="L4" s="38">
        <v>5</v>
      </c>
      <c r="M4" s="38">
        <v>4</v>
      </c>
      <c r="N4" s="38">
        <f>SUM(E4:M4)</f>
        <v>36</v>
      </c>
      <c r="O4" s="38">
        <v>4</v>
      </c>
      <c r="P4" s="38">
        <v>3</v>
      </c>
      <c r="Q4" s="38">
        <v>4</v>
      </c>
      <c r="R4" s="38">
        <v>3</v>
      </c>
      <c r="S4" s="38">
        <v>5</v>
      </c>
      <c r="T4" s="38">
        <v>4</v>
      </c>
      <c r="U4" s="38">
        <v>4</v>
      </c>
      <c r="V4" s="38">
        <v>4</v>
      </c>
      <c r="W4" s="38">
        <v>5</v>
      </c>
      <c r="X4" s="38">
        <f>SUM(O4:W4)</f>
        <v>36</v>
      </c>
      <c r="Y4" s="38">
        <f>N4+X4</f>
        <v>72</v>
      </c>
      <c r="Z4" s="21"/>
    </row>
    <row r="5" spans="1:26">
      <c r="A5" s="14"/>
      <c r="B5" s="43" t="s">
        <v>14</v>
      </c>
      <c r="C5" s="202" t="s">
        <v>149</v>
      </c>
      <c r="D5" s="203"/>
      <c r="E5" s="43">
        <v>1</v>
      </c>
      <c r="F5" s="43">
        <v>2</v>
      </c>
      <c r="G5" s="43">
        <v>3</v>
      </c>
      <c r="H5" s="43">
        <v>4</v>
      </c>
      <c r="I5" s="43">
        <v>5</v>
      </c>
      <c r="J5" s="43">
        <v>6</v>
      </c>
      <c r="K5" s="43">
        <v>7</v>
      </c>
      <c r="L5" s="43">
        <v>8</v>
      </c>
      <c r="M5" s="43">
        <v>9</v>
      </c>
      <c r="N5" s="44" t="s">
        <v>16</v>
      </c>
      <c r="O5" s="43">
        <v>10</v>
      </c>
      <c r="P5" s="43">
        <v>11</v>
      </c>
      <c r="Q5" s="43">
        <v>12</v>
      </c>
      <c r="R5" s="43">
        <v>13</v>
      </c>
      <c r="S5" s="43">
        <v>14</v>
      </c>
      <c r="T5" s="43">
        <v>15</v>
      </c>
      <c r="U5" s="43">
        <v>16</v>
      </c>
      <c r="V5" s="43">
        <v>17</v>
      </c>
      <c r="W5" s="43">
        <v>18</v>
      </c>
      <c r="X5" s="44" t="s">
        <v>17</v>
      </c>
      <c r="Y5" s="44" t="s">
        <v>18</v>
      </c>
      <c r="Z5" s="21"/>
    </row>
    <row r="6" spans="1:26" ht="18">
      <c r="A6" s="14"/>
      <c r="B6" s="104">
        <v>1</v>
      </c>
      <c r="C6" s="105" t="s">
        <v>39</v>
      </c>
      <c r="D6" s="159"/>
      <c r="E6" s="107">
        <f>VLOOKUP($C6,'TEAM DETAIL SCORING'!$D$5:'TEAM DETAIL SCORING'!$Z$300,2,FALSE)</f>
        <v>17</v>
      </c>
      <c r="F6" s="107">
        <f>VLOOKUP($C6,'TEAM DETAIL SCORING'!$D$5:'TEAM DETAIL SCORING'!$Z$300,3,FALSE)</f>
        <v>18</v>
      </c>
      <c r="G6" s="107">
        <f>VLOOKUP($C6,'TEAM DETAIL SCORING'!$D$5:'TEAM DETAIL SCORING'!$Z$300,4,FALSE)</f>
        <v>16</v>
      </c>
      <c r="H6" s="107">
        <f>VLOOKUP($C6,'TEAM DETAIL SCORING'!$D$5:'TEAM DETAIL SCORING'!$Z$300,5,FALSE)</f>
        <v>17</v>
      </c>
      <c r="I6" s="107">
        <f>VLOOKUP($C6,'TEAM DETAIL SCORING'!$D$5:'TEAM DETAIL SCORING'!$Z$300,6,FALSE)</f>
        <v>21</v>
      </c>
      <c r="J6" s="107">
        <f>VLOOKUP($C6,'TEAM DETAIL SCORING'!$D$5:'TEAM DETAIL SCORING'!$Z$300,7,FALSE)</f>
        <v>14</v>
      </c>
      <c r="K6" s="107">
        <f>VLOOKUP($C6,'TEAM DETAIL SCORING'!$D$5:'TEAM DETAIL SCORING'!$Z$300,8,FALSE)</f>
        <v>17</v>
      </c>
      <c r="L6" s="107">
        <f>VLOOKUP($C6,'TEAM DETAIL SCORING'!$D$5:'TEAM DETAIL SCORING'!$Z$300,9,FALSE)</f>
        <v>22</v>
      </c>
      <c r="M6" s="107">
        <f>VLOOKUP($C6,'TEAM DETAIL SCORING'!$D$5:'TEAM DETAIL SCORING'!$Z$300,10,FALSE)</f>
        <v>15</v>
      </c>
      <c r="N6" s="108">
        <f t="shared" ref="N6" si="0">SUM(E6:M6)</f>
        <v>157</v>
      </c>
      <c r="O6" s="107">
        <f>VLOOKUP($C6,'TEAM DETAIL SCORING'!$D$5:'TEAM DETAIL SCORING'!$Z$300,12,FALSE)</f>
        <v>18</v>
      </c>
      <c r="P6" s="107">
        <f>VLOOKUP($C6,'TEAM DETAIL SCORING'!$D$5:'TEAM DETAIL SCORING'!$Z$300,13,FALSE)</f>
        <v>13</v>
      </c>
      <c r="Q6" s="107">
        <f>VLOOKUP($C6,'TEAM DETAIL SCORING'!$D$5:'TEAM DETAIL SCORING'!$Z$300,14,FALSE)</f>
        <v>19</v>
      </c>
      <c r="R6" s="107">
        <f>VLOOKUP($C6,'TEAM DETAIL SCORING'!$D$5:'TEAM DETAIL SCORING'!$Z$300,15,FALSE)</f>
        <v>12</v>
      </c>
      <c r="S6" s="107">
        <f>VLOOKUP($C6,'TEAM DETAIL SCORING'!$D$5:'TEAM DETAIL SCORING'!$Z$300,16,FALSE)</f>
        <v>20</v>
      </c>
      <c r="T6" s="107">
        <f>VLOOKUP($C6,'TEAM DETAIL SCORING'!$D$5:'TEAM DETAIL SCORING'!$Z$300,17,FALSE)</f>
        <v>19</v>
      </c>
      <c r="U6" s="107">
        <f>VLOOKUP($C6,'TEAM DETAIL SCORING'!$D$5:'TEAM DETAIL SCORING'!$Z$300,18,FALSE)</f>
        <v>16</v>
      </c>
      <c r="V6" s="107">
        <f>VLOOKUP($C6,'TEAM DETAIL SCORING'!$D$5:'TEAM DETAIL SCORING'!$Z$300,19,FALSE)</f>
        <v>15</v>
      </c>
      <c r="W6" s="107">
        <f>VLOOKUP($C6,'TEAM DETAIL SCORING'!$D$5:'TEAM DETAIL SCORING'!$Z$300,20,FALSE)</f>
        <v>21</v>
      </c>
      <c r="X6" s="108">
        <f t="shared" ref="X6:X15" si="1">SUM(O6:W6)</f>
        <v>153</v>
      </c>
      <c r="Y6" s="154">
        <f>VLOOKUP($C6,'TEAM DETAIL SCORING'!$C$4:'TEAM DETAIL SCORING'!$Z$300,24,FALSE)</f>
        <v>310</v>
      </c>
      <c r="Z6" s="21"/>
    </row>
    <row r="7" spans="1:26" ht="18">
      <c r="A7" s="14"/>
      <c r="B7" s="118">
        <v>2</v>
      </c>
      <c r="C7" s="119" t="s">
        <v>47</v>
      </c>
      <c r="D7" s="158"/>
      <c r="E7" s="121">
        <f>VLOOKUP($C7,'TEAM DETAIL SCORING'!$D$5:'TEAM DETAIL SCORING'!$Z$300,2,FALSE)</f>
        <v>19</v>
      </c>
      <c r="F7" s="121">
        <f>VLOOKUP($C7,'TEAM DETAIL SCORING'!$D$5:'TEAM DETAIL SCORING'!$Z$300,3,FALSE)</f>
        <v>18</v>
      </c>
      <c r="G7" s="121">
        <f>VLOOKUP($C7,'TEAM DETAIL SCORING'!$D$5:'TEAM DETAIL SCORING'!$Z$300,4,FALSE)</f>
        <v>13</v>
      </c>
      <c r="H7" s="121">
        <f>VLOOKUP($C7,'TEAM DETAIL SCORING'!$D$5:'TEAM DETAIL SCORING'!$Z$300,5,FALSE)</f>
        <v>20</v>
      </c>
      <c r="I7" s="121">
        <f>VLOOKUP($C7,'TEAM DETAIL SCORING'!$D$5:'TEAM DETAIL SCORING'!$Z$300,6,FALSE)</f>
        <v>18</v>
      </c>
      <c r="J7" s="121">
        <f>VLOOKUP($C7,'TEAM DETAIL SCORING'!$D$5:'TEAM DETAIL SCORING'!$Z$300,7,FALSE)</f>
        <v>13</v>
      </c>
      <c r="K7" s="121">
        <f>VLOOKUP($C7,'TEAM DETAIL SCORING'!$D$5:'TEAM DETAIL SCORING'!$Z$300,8,FALSE)</f>
        <v>19</v>
      </c>
      <c r="L7" s="121">
        <f>VLOOKUP($C7,'TEAM DETAIL SCORING'!$D$5:'TEAM DETAIL SCORING'!$Z$300,9,FALSE)</f>
        <v>27</v>
      </c>
      <c r="M7" s="121">
        <f>VLOOKUP($C7,'TEAM DETAIL SCORING'!$D$5:'TEAM DETAIL SCORING'!$Z$300,10,FALSE)</f>
        <v>22</v>
      </c>
      <c r="N7" s="122">
        <f t="shared" ref="N7:N15" si="2">SUM(E7:M7)</f>
        <v>169</v>
      </c>
      <c r="O7" s="121">
        <f>VLOOKUP($C7,'TEAM DETAIL SCORING'!$D$5:'TEAM DETAIL SCORING'!$Z$300,12,FALSE)</f>
        <v>20</v>
      </c>
      <c r="P7" s="121">
        <f>VLOOKUP($C7,'TEAM DETAIL SCORING'!$D$5:'TEAM DETAIL SCORING'!$Z$300,13,FALSE)</f>
        <v>12</v>
      </c>
      <c r="Q7" s="121">
        <f>VLOOKUP($C7,'TEAM DETAIL SCORING'!$D$5:'TEAM DETAIL SCORING'!$Z$300,14,FALSE)</f>
        <v>22</v>
      </c>
      <c r="R7" s="121">
        <f>VLOOKUP($C7,'TEAM DETAIL SCORING'!$D$5:'TEAM DETAIL SCORING'!$Z$300,15,FALSE)</f>
        <v>15</v>
      </c>
      <c r="S7" s="121">
        <f>VLOOKUP($C7,'TEAM DETAIL SCORING'!$D$5:'TEAM DETAIL SCORING'!$Z$300,16,FALSE)</f>
        <v>20</v>
      </c>
      <c r="T7" s="121">
        <f>VLOOKUP($C7,'TEAM DETAIL SCORING'!$D$5:'TEAM DETAIL SCORING'!$Z$300,17,FALSE)</f>
        <v>19</v>
      </c>
      <c r="U7" s="121">
        <f>VLOOKUP($C7,'TEAM DETAIL SCORING'!$D$5:'TEAM DETAIL SCORING'!$Z$300,18,FALSE)</f>
        <v>19</v>
      </c>
      <c r="V7" s="121">
        <f>VLOOKUP($C7,'TEAM DETAIL SCORING'!$D$5:'TEAM DETAIL SCORING'!$Z$300,19,FALSE)</f>
        <v>17</v>
      </c>
      <c r="W7" s="121">
        <f>VLOOKUP($C7,'TEAM DETAIL SCORING'!$D$5:'TEAM DETAIL SCORING'!$Z$300,20,FALSE)</f>
        <v>20</v>
      </c>
      <c r="X7" s="122">
        <f t="shared" si="1"/>
        <v>164</v>
      </c>
      <c r="Y7" s="155">
        <f>VLOOKUP($C7,'TEAM DETAIL SCORING'!$C$4:'TEAM DETAIL SCORING'!$Z$300,24,FALSE)</f>
        <v>333</v>
      </c>
      <c r="Z7" s="21"/>
    </row>
    <row r="8" spans="1:26" ht="18">
      <c r="A8" s="14"/>
      <c r="B8" s="123">
        <v>3</v>
      </c>
      <c r="C8" s="124" t="s">
        <v>41</v>
      </c>
      <c r="D8" s="157"/>
      <c r="E8" s="126">
        <f>VLOOKUP($C8,'TEAM DETAIL SCORING'!$D$5:'TEAM DETAIL SCORING'!$Z$300,2,FALSE)</f>
        <v>19</v>
      </c>
      <c r="F8" s="126">
        <f>VLOOKUP($C8,'TEAM DETAIL SCORING'!$D$5:'TEAM DETAIL SCORING'!$Z$300,3,FALSE)</f>
        <v>18</v>
      </c>
      <c r="G8" s="126">
        <f>VLOOKUP($C8,'TEAM DETAIL SCORING'!$D$5:'TEAM DETAIL SCORING'!$Z$300,4,FALSE)</f>
        <v>15</v>
      </c>
      <c r="H8" s="126">
        <f>VLOOKUP($C8,'TEAM DETAIL SCORING'!$D$5:'TEAM DETAIL SCORING'!$Z$300,5,FALSE)</f>
        <v>22</v>
      </c>
      <c r="I8" s="126">
        <f>VLOOKUP($C8,'TEAM DETAIL SCORING'!$D$5:'TEAM DETAIL SCORING'!$Z$300,6,FALSE)</f>
        <v>23</v>
      </c>
      <c r="J8" s="126">
        <f>VLOOKUP($C8,'TEAM DETAIL SCORING'!$D$5:'TEAM DETAIL SCORING'!$Z$300,7,FALSE)</f>
        <v>15</v>
      </c>
      <c r="K8" s="126">
        <f>VLOOKUP($C8,'TEAM DETAIL SCORING'!$D$5:'TEAM DETAIL SCORING'!$Z$300,8,FALSE)</f>
        <v>20</v>
      </c>
      <c r="L8" s="126">
        <f>VLOOKUP($C8,'TEAM DETAIL SCORING'!$D$5:'TEAM DETAIL SCORING'!$Z$300,9,FALSE)</f>
        <v>21</v>
      </c>
      <c r="M8" s="126">
        <f>VLOOKUP($C8,'TEAM DETAIL SCORING'!$D$5:'TEAM DETAIL SCORING'!$Z$300,10,FALSE)</f>
        <v>20</v>
      </c>
      <c r="N8" s="127">
        <f t="shared" si="2"/>
        <v>173</v>
      </c>
      <c r="O8" s="126">
        <f>VLOOKUP($C8,'TEAM DETAIL SCORING'!$D$5:'TEAM DETAIL SCORING'!$Z$300,12,FALSE)</f>
        <v>22</v>
      </c>
      <c r="P8" s="126">
        <f>VLOOKUP($C8,'TEAM DETAIL SCORING'!$D$5:'TEAM DETAIL SCORING'!$Z$300,13,FALSE)</f>
        <v>15</v>
      </c>
      <c r="Q8" s="126">
        <f>VLOOKUP($C8,'TEAM DETAIL SCORING'!$D$5:'TEAM DETAIL SCORING'!$Z$300,14,FALSE)</f>
        <v>19</v>
      </c>
      <c r="R8" s="126">
        <f>VLOOKUP($C8,'TEAM DETAIL SCORING'!$D$5:'TEAM DETAIL SCORING'!$Z$300,15,FALSE)</f>
        <v>13</v>
      </c>
      <c r="S8" s="126">
        <f>VLOOKUP($C8,'TEAM DETAIL SCORING'!$D$5:'TEAM DETAIL SCORING'!$Z$300,16,FALSE)</f>
        <v>20</v>
      </c>
      <c r="T8" s="126">
        <f>VLOOKUP($C8,'TEAM DETAIL SCORING'!$D$5:'TEAM DETAIL SCORING'!$Z$300,17,FALSE)</f>
        <v>19</v>
      </c>
      <c r="U8" s="126">
        <f>VLOOKUP($C8,'TEAM DETAIL SCORING'!$D$5:'TEAM DETAIL SCORING'!$Z$300,18,FALSE)</f>
        <v>20</v>
      </c>
      <c r="V8" s="126">
        <f>VLOOKUP($C8,'TEAM DETAIL SCORING'!$D$5:'TEAM DETAIL SCORING'!$Z$300,19,FALSE)</f>
        <v>18</v>
      </c>
      <c r="W8" s="126">
        <f>VLOOKUP($C8,'TEAM DETAIL SCORING'!$D$5:'TEAM DETAIL SCORING'!$Z$300,20,FALSE)</f>
        <v>20</v>
      </c>
      <c r="X8" s="127">
        <f t="shared" si="1"/>
        <v>166</v>
      </c>
      <c r="Y8" s="156">
        <f>VLOOKUP($C8,'TEAM DETAIL SCORING'!$C$4:'TEAM DETAIL SCORING'!$Z$300,24,FALSE)</f>
        <v>339</v>
      </c>
      <c r="Z8" s="21"/>
    </row>
    <row r="9" spans="1:26" ht="18">
      <c r="A9" s="14"/>
      <c r="B9" s="53">
        <v>4</v>
      </c>
      <c r="C9" s="54" t="s">
        <v>43</v>
      </c>
      <c r="D9" s="96"/>
      <c r="E9" s="56">
        <f>VLOOKUP($C9,'TEAM DETAIL SCORING'!$D$5:'TEAM DETAIL SCORING'!$Z$300,2,FALSE)</f>
        <v>17</v>
      </c>
      <c r="F9" s="56">
        <f>VLOOKUP($C9,'TEAM DETAIL SCORING'!$D$5:'TEAM DETAIL SCORING'!$Z$300,3,FALSE)</f>
        <v>20</v>
      </c>
      <c r="G9" s="56">
        <f>VLOOKUP($C9,'TEAM DETAIL SCORING'!$D$5:'TEAM DETAIL SCORING'!$Z$300,4,FALSE)</f>
        <v>11</v>
      </c>
      <c r="H9" s="56">
        <f>VLOOKUP($C9,'TEAM DETAIL SCORING'!$D$5:'TEAM DETAIL SCORING'!$Z$300,5,FALSE)</f>
        <v>18</v>
      </c>
      <c r="I9" s="56">
        <f>VLOOKUP($C9,'TEAM DETAIL SCORING'!$D$5:'TEAM DETAIL SCORING'!$Z$300,6,FALSE)</f>
        <v>21</v>
      </c>
      <c r="J9" s="56">
        <f>VLOOKUP($C9,'TEAM DETAIL SCORING'!$D$5:'TEAM DETAIL SCORING'!$Z$300,7,FALSE)</f>
        <v>15</v>
      </c>
      <c r="K9" s="56">
        <f>VLOOKUP($C9,'TEAM DETAIL SCORING'!$D$5:'TEAM DETAIL SCORING'!$Z$300,8,FALSE)</f>
        <v>20</v>
      </c>
      <c r="L9" s="56">
        <f>VLOOKUP($C9,'TEAM DETAIL SCORING'!$D$5:'TEAM DETAIL SCORING'!$Z$300,9,FALSE)</f>
        <v>26</v>
      </c>
      <c r="M9" s="56">
        <f>VLOOKUP($C9,'TEAM DETAIL SCORING'!$D$5:'TEAM DETAIL SCORING'!$Z$300,10,FALSE)</f>
        <v>23</v>
      </c>
      <c r="N9" s="57">
        <f t="shared" si="2"/>
        <v>171</v>
      </c>
      <c r="O9" s="56">
        <f>VLOOKUP($C9,'TEAM DETAIL SCORING'!$D$5:'TEAM DETAIL SCORING'!$Z$300,12,FALSE)</f>
        <v>18</v>
      </c>
      <c r="P9" s="56">
        <f>VLOOKUP($C9,'TEAM DETAIL SCORING'!$D$5:'TEAM DETAIL SCORING'!$Z$300,13,FALSE)</f>
        <v>16</v>
      </c>
      <c r="Q9" s="56">
        <f>VLOOKUP($C9,'TEAM DETAIL SCORING'!$D$5:'TEAM DETAIL SCORING'!$Z$300,14,FALSE)</f>
        <v>19</v>
      </c>
      <c r="R9" s="56">
        <f>VLOOKUP($C9,'TEAM DETAIL SCORING'!$D$5:'TEAM DETAIL SCORING'!$Z$300,15,FALSE)</f>
        <v>14</v>
      </c>
      <c r="S9" s="56">
        <f>VLOOKUP($C9,'TEAM DETAIL SCORING'!$D$5:'TEAM DETAIL SCORING'!$Z$300,16,FALSE)</f>
        <v>25</v>
      </c>
      <c r="T9" s="56">
        <f>VLOOKUP($C9,'TEAM DETAIL SCORING'!$D$5:'TEAM DETAIL SCORING'!$Z$300,17,FALSE)</f>
        <v>16</v>
      </c>
      <c r="U9" s="56">
        <f>VLOOKUP($C9,'TEAM DETAIL SCORING'!$D$5:'TEAM DETAIL SCORING'!$Z$300,18,FALSE)</f>
        <v>20</v>
      </c>
      <c r="V9" s="56">
        <f>VLOOKUP($C9,'TEAM DETAIL SCORING'!$D$5:'TEAM DETAIL SCORING'!$Z$300,19,FALSE)</f>
        <v>21</v>
      </c>
      <c r="W9" s="56">
        <f>VLOOKUP($C9,'TEAM DETAIL SCORING'!$D$5:'TEAM DETAIL SCORING'!$Z$300,20,FALSE)</f>
        <v>22</v>
      </c>
      <c r="X9" s="57">
        <f t="shared" si="1"/>
        <v>171</v>
      </c>
      <c r="Y9" s="95">
        <f>VLOOKUP($C9,'TEAM DETAIL SCORING'!$C$4:'TEAM DETAIL SCORING'!$Z$300,24,FALSE)</f>
        <v>342</v>
      </c>
      <c r="Z9" s="21"/>
    </row>
    <row r="10" spans="1:26" ht="18">
      <c r="A10" s="14"/>
      <c r="B10" s="53">
        <v>5</v>
      </c>
      <c r="C10" s="54" t="s">
        <v>45</v>
      </c>
      <c r="D10" s="96"/>
      <c r="E10" s="56">
        <f>VLOOKUP($C10,'TEAM DETAIL SCORING'!$D$5:'TEAM DETAIL SCORING'!$Z$300,2,FALSE)</f>
        <v>18</v>
      </c>
      <c r="F10" s="56">
        <f>VLOOKUP($C10,'TEAM DETAIL SCORING'!$D$5:'TEAM DETAIL SCORING'!$Z$300,3,FALSE)</f>
        <v>15</v>
      </c>
      <c r="G10" s="56">
        <f>VLOOKUP($C10,'TEAM DETAIL SCORING'!$D$5:'TEAM DETAIL SCORING'!$Z$300,4,FALSE)</f>
        <v>13</v>
      </c>
      <c r="H10" s="56">
        <f>VLOOKUP($C10,'TEAM DETAIL SCORING'!$D$5:'TEAM DETAIL SCORING'!$Z$300,5,FALSE)</f>
        <v>22</v>
      </c>
      <c r="I10" s="56">
        <f>VLOOKUP($C10,'TEAM DETAIL SCORING'!$D$5:'TEAM DETAIL SCORING'!$Z$300,6,FALSE)</f>
        <v>22</v>
      </c>
      <c r="J10" s="56">
        <f>VLOOKUP($C10,'TEAM DETAIL SCORING'!$D$5:'TEAM DETAIL SCORING'!$Z$300,7,FALSE)</f>
        <v>13</v>
      </c>
      <c r="K10" s="56">
        <f>VLOOKUP($C10,'TEAM DETAIL SCORING'!$D$5:'TEAM DETAIL SCORING'!$Z$300,8,FALSE)</f>
        <v>23</v>
      </c>
      <c r="L10" s="56">
        <f>VLOOKUP($C10,'TEAM DETAIL SCORING'!$D$5:'TEAM DETAIL SCORING'!$Z$300,9,FALSE)</f>
        <v>27</v>
      </c>
      <c r="M10" s="56">
        <f>VLOOKUP($C10,'TEAM DETAIL SCORING'!$D$5:'TEAM DETAIL SCORING'!$Z$300,10,FALSE)</f>
        <v>20</v>
      </c>
      <c r="N10" s="57">
        <f t="shared" si="2"/>
        <v>173</v>
      </c>
      <c r="O10" s="56">
        <f>VLOOKUP($C10,'TEAM DETAIL SCORING'!$D$5:'TEAM DETAIL SCORING'!$Z$300,12,FALSE)</f>
        <v>21</v>
      </c>
      <c r="P10" s="56">
        <f>VLOOKUP($C10,'TEAM DETAIL SCORING'!$D$5:'TEAM DETAIL SCORING'!$Z$300,13,FALSE)</f>
        <v>14</v>
      </c>
      <c r="Q10" s="56">
        <f>VLOOKUP($C10,'TEAM DETAIL SCORING'!$D$5:'TEAM DETAIL SCORING'!$Z$300,14,FALSE)</f>
        <v>22</v>
      </c>
      <c r="R10" s="56">
        <f>VLOOKUP($C10,'TEAM DETAIL SCORING'!$D$5:'TEAM DETAIL SCORING'!$Z$300,15,FALSE)</f>
        <v>13</v>
      </c>
      <c r="S10" s="56">
        <f>VLOOKUP($C10,'TEAM DETAIL SCORING'!$D$5:'TEAM DETAIL SCORING'!$Z$300,16,FALSE)</f>
        <v>22</v>
      </c>
      <c r="T10" s="56">
        <f>VLOOKUP($C10,'TEAM DETAIL SCORING'!$D$5:'TEAM DETAIL SCORING'!$Z$300,17,FALSE)</f>
        <v>23</v>
      </c>
      <c r="U10" s="56">
        <f>VLOOKUP($C10,'TEAM DETAIL SCORING'!$D$5:'TEAM DETAIL SCORING'!$Z$300,18,FALSE)</f>
        <v>23</v>
      </c>
      <c r="V10" s="56">
        <f>VLOOKUP($C10,'TEAM DETAIL SCORING'!$D$5:'TEAM DETAIL SCORING'!$Z$300,19,FALSE)</f>
        <v>24</v>
      </c>
      <c r="W10" s="56">
        <f>VLOOKUP($C10,'TEAM DETAIL SCORING'!$D$5:'TEAM DETAIL SCORING'!$Z$300,20,FALSE)</f>
        <v>23</v>
      </c>
      <c r="X10" s="57">
        <f t="shared" si="1"/>
        <v>185</v>
      </c>
      <c r="Y10" s="95">
        <f>VLOOKUP($C10,'TEAM DETAIL SCORING'!$C$4:'TEAM DETAIL SCORING'!$Z$300,24,FALSE)</f>
        <v>358</v>
      </c>
      <c r="Z10" s="21"/>
    </row>
    <row r="11" spans="1:26" ht="18">
      <c r="A11" s="14"/>
      <c r="B11" s="53">
        <v>6</v>
      </c>
      <c r="C11" s="54" t="s">
        <v>44</v>
      </c>
      <c r="D11" s="96"/>
      <c r="E11" s="56">
        <f>VLOOKUP($C11,'TEAM DETAIL SCORING'!$D$5:'TEAM DETAIL SCORING'!$Z$300,2,FALSE)</f>
        <v>19</v>
      </c>
      <c r="F11" s="56">
        <f>VLOOKUP($C11,'TEAM DETAIL SCORING'!$D$5:'TEAM DETAIL SCORING'!$Z$300,3,FALSE)</f>
        <v>21</v>
      </c>
      <c r="G11" s="56">
        <f>VLOOKUP($C11,'TEAM DETAIL SCORING'!$D$5:'TEAM DETAIL SCORING'!$Z$300,4,FALSE)</f>
        <v>18</v>
      </c>
      <c r="H11" s="56">
        <f>VLOOKUP($C11,'TEAM DETAIL SCORING'!$D$5:'TEAM DETAIL SCORING'!$Z$300,5,FALSE)</f>
        <v>21</v>
      </c>
      <c r="I11" s="56">
        <f>VLOOKUP($C11,'TEAM DETAIL SCORING'!$D$5:'TEAM DETAIL SCORING'!$Z$300,6,FALSE)</f>
        <v>26</v>
      </c>
      <c r="J11" s="56">
        <f>VLOOKUP($C11,'TEAM DETAIL SCORING'!$D$5:'TEAM DETAIL SCORING'!$Z$300,7,FALSE)</f>
        <v>15</v>
      </c>
      <c r="K11" s="56">
        <f>VLOOKUP($C11,'TEAM DETAIL SCORING'!$D$5:'TEAM DETAIL SCORING'!$Z$300,8,FALSE)</f>
        <v>21</v>
      </c>
      <c r="L11" s="56">
        <f>VLOOKUP($C11,'TEAM DETAIL SCORING'!$D$5:'TEAM DETAIL SCORING'!$Z$300,9,FALSE)</f>
        <v>24</v>
      </c>
      <c r="M11" s="56">
        <f>VLOOKUP($C11,'TEAM DETAIL SCORING'!$D$5:'TEAM DETAIL SCORING'!$Z$300,10,FALSE)</f>
        <v>19</v>
      </c>
      <c r="N11" s="57">
        <f t="shared" si="2"/>
        <v>184</v>
      </c>
      <c r="O11" s="56">
        <f>VLOOKUP($C11,'TEAM DETAIL SCORING'!$D$5:'TEAM DETAIL SCORING'!$Z$300,12,FALSE)</f>
        <v>20</v>
      </c>
      <c r="P11" s="56">
        <f>VLOOKUP($C11,'TEAM DETAIL SCORING'!$D$5:'TEAM DETAIL SCORING'!$Z$300,13,FALSE)</f>
        <v>12</v>
      </c>
      <c r="Q11" s="56">
        <f>VLOOKUP($C11,'TEAM DETAIL SCORING'!$D$5:'TEAM DETAIL SCORING'!$Z$300,14,FALSE)</f>
        <v>18</v>
      </c>
      <c r="R11" s="56">
        <f>VLOOKUP($C11,'TEAM DETAIL SCORING'!$D$5:'TEAM DETAIL SCORING'!$Z$300,15,FALSE)</f>
        <v>21</v>
      </c>
      <c r="S11" s="56">
        <f>VLOOKUP($C11,'TEAM DETAIL SCORING'!$D$5:'TEAM DETAIL SCORING'!$Z$300,16,FALSE)</f>
        <v>25</v>
      </c>
      <c r="T11" s="56">
        <f>VLOOKUP($C11,'TEAM DETAIL SCORING'!$D$5:'TEAM DETAIL SCORING'!$Z$300,17,FALSE)</f>
        <v>21</v>
      </c>
      <c r="U11" s="56">
        <f>VLOOKUP($C11,'TEAM DETAIL SCORING'!$D$5:'TEAM DETAIL SCORING'!$Z$300,18,FALSE)</f>
        <v>19</v>
      </c>
      <c r="V11" s="56">
        <f>VLOOKUP($C11,'TEAM DETAIL SCORING'!$D$5:'TEAM DETAIL SCORING'!$Z$300,19,FALSE)</f>
        <v>18</v>
      </c>
      <c r="W11" s="56">
        <f>VLOOKUP($C11,'TEAM DETAIL SCORING'!$D$5:'TEAM DETAIL SCORING'!$Z$300,20,FALSE)</f>
        <v>22</v>
      </c>
      <c r="X11" s="57">
        <f t="shared" si="1"/>
        <v>176</v>
      </c>
      <c r="Y11" s="95">
        <f>VLOOKUP($C11,'TEAM DETAIL SCORING'!$C$4:'TEAM DETAIL SCORING'!$Z$300,24,FALSE)</f>
        <v>360</v>
      </c>
      <c r="Z11" s="21"/>
    </row>
    <row r="12" spans="1:26" ht="18">
      <c r="A12" s="14"/>
      <c r="B12" s="53">
        <v>7</v>
      </c>
      <c r="C12" s="54" t="s">
        <v>46</v>
      </c>
      <c r="D12" s="96"/>
      <c r="E12" s="56">
        <f>VLOOKUP($C12,'TEAM DETAIL SCORING'!$D$5:'TEAM DETAIL SCORING'!$Z$300,2,FALSE)</f>
        <v>18</v>
      </c>
      <c r="F12" s="56">
        <f>VLOOKUP($C12,'TEAM DETAIL SCORING'!$D$5:'TEAM DETAIL SCORING'!$Z$300,3,FALSE)</f>
        <v>23</v>
      </c>
      <c r="G12" s="56">
        <f>VLOOKUP($C12,'TEAM DETAIL SCORING'!$D$5:'TEAM DETAIL SCORING'!$Z$300,4,FALSE)</f>
        <v>19</v>
      </c>
      <c r="H12" s="56">
        <f>VLOOKUP($C12,'TEAM DETAIL SCORING'!$D$5:'TEAM DETAIL SCORING'!$Z$300,5,FALSE)</f>
        <v>20</v>
      </c>
      <c r="I12" s="56">
        <f>VLOOKUP($C12,'TEAM DETAIL SCORING'!$D$5:'TEAM DETAIL SCORING'!$Z$300,6,FALSE)</f>
        <v>32</v>
      </c>
      <c r="J12" s="56">
        <f>VLOOKUP($C12,'TEAM DETAIL SCORING'!$D$5:'TEAM DETAIL SCORING'!$Z$300,7,FALSE)</f>
        <v>16</v>
      </c>
      <c r="K12" s="56">
        <f>VLOOKUP($C12,'TEAM DETAIL SCORING'!$D$5:'TEAM DETAIL SCORING'!$Z$300,8,FALSE)</f>
        <v>19</v>
      </c>
      <c r="L12" s="56">
        <f>VLOOKUP($C12,'TEAM DETAIL SCORING'!$D$5:'TEAM DETAIL SCORING'!$Z$300,9,FALSE)</f>
        <v>24</v>
      </c>
      <c r="M12" s="56">
        <f>VLOOKUP($C12,'TEAM DETAIL SCORING'!$D$5:'TEAM DETAIL SCORING'!$Z$300,10,FALSE)</f>
        <v>16</v>
      </c>
      <c r="N12" s="57">
        <f t="shared" si="2"/>
        <v>187</v>
      </c>
      <c r="O12" s="56">
        <f>VLOOKUP($C12,'TEAM DETAIL SCORING'!$D$5:'TEAM DETAIL SCORING'!$Z$300,12,FALSE)</f>
        <v>21</v>
      </c>
      <c r="P12" s="56">
        <f>VLOOKUP($C12,'TEAM DETAIL SCORING'!$D$5:'TEAM DETAIL SCORING'!$Z$300,13,FALSE)</f>
        <v>19</v>
      </c>
      <c r="Q12" s="56">
        <f>VLOOKUP($C12,'TEAM DETAIL SCORING'!$D$5:'TEAM DETAIL SCORING'!$Z$300,14,FALSE)</f>
        <v>23</v>
      </c>
      <c r="R12" s="56">
        <f>VLOOKUP($C12,'TEAM DETAIL SCORING'!$D$5:'TEAM DETAIL SCORING'!$Z$300,15,FALSE)</f>
        <v>16</v>
      </c>
      <c r="S12" s="56">
        <f>VLOOKUP($C12,'TEAM DETAIL SCORING'!$D$5:'TEAM DETAIL SCORING'!$Z$300,16,FALSE)</f>
        <v>24</v>
      </c>
      <c r="T12" s="56">
        <f>VLOOKUP($C12,'TEAM DETAIL SCORING'!$D$5:'TEAM DETAIL SCORING'!$Z$300,17,FALSE)</f>
        <v>21</v>
      </c>
      <c r="U12" s="56">
        <f>VLOOKUP($C12,'TEAM DETAIL SCORING'!$D$5:'TEAM DETAIL SCORING'!$Z$300,18,FALSE)</f>
        <v>18</v>
      </c>
      <c r="V12" s="56">
        <f>VLOOKUP($C12,'TEAM DETAIL SCORING'!$D$5:'TEAM DETAIL SCORING'!$Z$300,19,FALSE)</f>
        <v>16</v>
      </c>
      <c r="W12" s="56">
        <f>VLOOKUP($C12,'TEAM DETAIL SCORING'!$D$5:'TEAM DETAIL SCORING'!$Z$300,20,FALSE)</f>
        <v>21</v>
      </c>
      <c r="X12" s="57">
        <f t="shared" si="1"/>
        <v>179</v>
      </c>
      <c r="Y12" s="95">
        <f>VLOOKUP($C12,'TEAM DETAIL SCORING'!$C$4:'TEAM DETAIL SCORING'!$Z$300,24,FALSE)</f>
        <v>366</v>
      </c>
      <c r="Z12" s="21"/>
    </row>
    <row r="13" spans="1:26" s="82" customFormat="1" ht="18">
      <c r="A13" s="71"/>
      <c r="B13" s="72">
        <v>8</v>
      </c>
      <c r="C13" s="54" t="s">
        <v>42</v>
      </c>
      <c r="D13" s="96"/>
      <c r="E13" s="56">
        <f>VLOOKUP($C13,'TEAM DETAIL SCORING'!$D$5:'TEAM DETAIL SCORING'!$Z$300,2,FALSE)</f>
        <v>19</v>
      </c>
      <c r="F13" s="56">
        <f>VLOOKUP($C13,'TEAM DETAIL SCORING'!$D$5:'TEAM DETAIL SCORING'!$Z$300,3,FALSE)</f>
        <v>21</v>
      </c>
      <c r="G13" s="56">
        <f>VLOOKUP($C13,'TEAM DETAIL SCORING'!$D$5:'TEAM DETAIL SCORING'!$Z$300,4,FALSE)</f>
        <v>17</v>
      </c>
      <c r="H13" s="56">
        <f>VLOOKUP($C13,'TEAM DETAIL SCORING'!$D$5:'TEAM DETAIL SCORING'!$Z$300,5,FALSE)</f>
        <v>22</v>
      </c>
      <c r="I13" s="56">
        <f>VLOOKUP($C13,'TEAM DETAIL SCORING'!$D$5:'TEAM DETAIL SCORING'!$Z$300,6,FALSE)</f>
        <v>24</v>
      </c>
      <c r="J13" s="56">
        <f>VLOOKUP($C13,'TEAM DETAIL SCORING'!$D$5:'TEAM DETAIL SCORING'!$Z$300,7,FALSE)</f>
        <v>14</v>
      </c>
      <c r="K13" s="56">
        <f>VLOOKUP($C13,'TEAM DETAIL SCORING'!$D$5:'TEAM DETAIL SCORING'!$Z$300,8,FALSE)</f>
        <v>22</v>
      </c>
      <c r="L13" s="56">
        <f>VLOOKUP($C13,'TEAM DETAIL SCORING'!$D$5:'TEAM DETAIL SCORING'!$Z$300,9,FALSE)</f>
        <v>22</v>
      </c>
      <c r="M13" s="56">
        <f>VLOOKUP($C13,'TEAM DETAIL SCORING'!$D$5:'TEAM DETAIL SCORING'!$Z$300,10,FALSE)</f>
        <v>23</v>
      </c>
      <c r="N13" s="57">
        <f t="shared" si="2"/>
        <v>184</v>
      </c>
      <c r="O13" s="56">
        <f>VLOOKUP($C13,'TEAM DETAIL SCORING'!$D$5:'TEAM DETAIL SCORING'!$Z$300,12,FALSE)</f>
        <v>18</v>
      </c>
      <c r="P13" s="56">
        <f>VLOOKUP($C13,'TEAM DETAIL SCORING'!$D$5:'TEAM DETAIL SCORING'!$Z$300,13,FALSE)</f>
        <v>17</v>
      </c>
      <c r="Q13" s="56">
        <f>VLOOKUP($C13,'TEAM DETAIL SCORING'!$D$5:'TEAM DETAIL SCORING'!$Z$300,14,FALSE)</f>
        <v>18</v>
      </c>
      <c r="R13" s="56">
        <f>VLOOKUP($C13,'TEAM DETAIL SCORING'!$D$5:'TEAM DETAIL SCORING'!$Z$300,15,FALSE)</f>
        <v>15</v>
      </c>
      <c r="S13" s="56">
        <f>VLOOKUP($C13,'TEAM DETAIL SCORING'!$D$5:'TEAM DETAIL SCORING'!$Z$300,16,FALSE)</f>
        <v>24</v>
      </c>
      <c r="T13" s="56">
        <f>VLOOKUP($C13,'TEAM DETAIL SCORING'!$D$5:'TEAM DETAIL SCORING'!$Z$300,17,FALSE)</f>
        <v>24</v>
      </c>
      <c r="U13" s="56">
        <f>VLOOKUP($C13,'TEAM DETAIL SCORING'!$D$5:'TEAM DETAIL SCORING'!$Z$300,18,FALSE)</f>
        <v>20</v>
      </c>
      <c r="V13" s="56">
        <f>VLOOKUP($C13,'TEAM DETAIL SCORING'!$D$5:'TEAM DETAIL SCORING'!$Z$300,19,FALSE)</f>
        <v>21</v>
      </c>
      <c r="W13" s="56">
        <f>VLOOKUP($C13,'TEAM DETAIL SCORING'!$D$5:'TEAM DETAIL SCORING'!$Z$300,20,FALSE)</f>
        <v>26</v>
      </c>
      <c r="X13" s="73">
        <f t="shared" si="1"/>
        <v>183</v>
      </c>
      <c r="Y13" s="95">
        <f>VLOOKUP($C13,'TEAM DETAIL SCORING'!$C$4:'TEAM DETAIL SCORING'!$Z$300,24,FALSE)</f>
        <v>367</v>
      </c>
      <c r="Z13" s="74"/>
    </row>
    <row r="14" spans="1:26" s="82" customFormat="1" ht="18">
      <c r="A14" s="71"/>
      <c r="B14" s="72">
        <v>9</v>
      </c>
      <c r="C14" s="54" t="s">
        <v>50</v>
      </c>
      <c r="D14" s="96"/>
      <c r="E14" s="56">
        <f>VLOOKUP($C14,'TEAM DETAIL SCORING'!$D$5:'TEAM DETAIL SCORING'!$Z$300,2,FALSE)</f>
        <v>23</v>
      </c>
      <c r="F14" s="56">
        <f>VLOOKUP($C14,'TEAM DETAIL SCORING'!$D$5:'TEAM DETAIL SCORING'!$Z$300,3,FALSE)</f>
        <v>22</v>
      </c>
      <c r="G14" s="56">
        <f>VLOOKUP($C14,'TEAM DETAIL SCORING'!$D$5:'TEAM DETAIL SCORING'!$Z$300,4,FALSE)</f>
        <v>18</v>
      </c>
      <c r="H14" s="56">
        <f>VLOOKUP($C14,'TEAM DETAIL SCORING'!$D$5:'TEAM DETAIL SCORING'!$Z$300,5,FALSE)</f>
        <v>21</v>
      </c>
      <c r="I14" s="56">
        <f>VLOOKUP($C14,'TEAM DETAIL SCORING'!$D$5:'TEAM DETAIL SCORING'!$Z$300,6,FALSE)</f>
        <v>23</v>
      </c>
      <c r="J14" s="56">
        <f>VLOOKUP($C14,'TEAM DETAIL SCORING'!$D$5:'TEAM DETAIL SCORING'!$Z$300,7,FALSE)</f>
        <v>22</v>
      </c>
      <c r="K14" s="56">
        <f>VLOOKUP($C14,'TEAM DETAIL SCORING'!$D$5:'TEAM DETAIL SCORING'!$Z$300,8,FALSE)</f>
        <v>24</v>
      </c>
      <c r="L14" s="56">
        <f>VLOOKUP($C14,'TEAM DETAIL SCORING'!$D$5:'TEAM DETAIL SCORING'!$Z$300,9,FALSE)</f>
        <v>31</v>
      </c>
      <c r="M14" s="56">
        <f>VLOOKUP($C14,'TEAM DETAIL SCORING'!$D$5:'TEAM DETAIL SCORING'!$Z$300,10,FALSE)</f>
        <v>26</v>
      </c>
      <c r="N14" s="57">
        <f t="shared" si="2"/>
        <v>210</v>
      </c>
      <c r="O14" s="56">
        <f>VLOOKUP($C14,'TEAM DETAIL SCORING'!$D$5:'TEAM DETAIL SCORING'!$Z$300,12,FALSE)</f>
        <v>21</v>
      </c>
      <c r="P14" s="56">
        <f>VLOOKUP($C14,'TEAM DETAIL SCORING'!$D$5:'TEAM DETAIL SCORING'!$Z$300,13,FALSE)</f>
        <v>18</v>
      </c>
      <c r="Q14" s="56">
        <f>VLOOKUP($C14,'TEAM DETAIL SCORING'!$D$5:'TEAM DETAIL SCORING'!$Z$300,14,FALSE)</f>
        <v>22</v>
      </c>
      <c r="R14" s="56">
        <f>VLOOKUP($C14,'TEAM DETAIL SCORING'!$D$5:'TEAM DETAIL SCORING'!$Z$300,15,FALSE)</f>
        <v>18</v>
      </c>
      <c r="S14" s="56">
        <f>VLOOKUP($C14,'TEAM DETAIL SCORING'!$D$5:'TEAM DETAIL SCORING'!$Z$300,16,FALSE)</f>
        <v>25</v>
      </c>
      <c r="T14" s="56">
        <f>VLOOKUP($C14,'TEAM DETAIL SCORING'!$D$5:'TEAM DETAIL SCORING'!$Z$300,17,FALSE)</f>
        <v>27</v>
      </c>
      <c r="U14" s="56">
        <f>VLOOKUP($C14,'TEAM DETAIL SCORING'!$D$5:'TEAM DETAIL SCORING'!$Z$300,18,FALSE)</f>
        <v>24</v>
      </c>
      <c r="V14" s="56">
        <f>VLOOKUP($C14,'TEAM DETAIL SCORING'!$D$5:'TEAM DETAIL SCORING'!$Z$300,19,FALSE)</f>
        <v>22</v>
      </c>
      <c r="W14" s="56">
        <f>VLOOKUP($C14,'TEAM DETAIL SCORING'!$D$5:'TEAM DETAIL SCORING'!$Z$300,20,FALSE)</f>
        <v>24</v>
      </c>
      <c r="X14" s="73">
        <f t="shared" si="1"/>
        <v>201</v>
      </c>
      <c r="Y14" s="95">
        <f>VLOOKUP($C14,'TEAM DETAIL SCORING'!$C$4:'TEAM DETAIL SCORING'!$Z$300,24,FALSE)</f>
        <v>411</v>
      </c>
      <c r="Z14" s="74"/>
    </row>
    <row r="15" spans="1:26" ht="18">
      <c r="A15" s="14"/>
      <c r="B15" s="53">
        <v>10</v>
      </c>
      <c r="C15" s="54" t="s">
        <v>48</v>
      </c>
      <c r="D15" s="96"/>
      <c r="E15" s="160">
        <f>VLOOKUP($C15,'TEAM DETAIL SCORING'!$D$5:'TEAM DETAIL SCORING'!$Z$300,2,FALSE)</f>
        <v>28</v>
      </c>
      <c r="F15" s="160">
        <f>VLOOKUP($C15,'TEAM DETAIL SCORING'!$D$5:'TEAM DETAIL SCORING'!$Z$300,3,FALSE)</f>
        <v>28</v>
      </c>
      <c r="G15" s="160">
        <f>VLOOKUP($C15,'TEAM DETAIL SCORING'!$D$5:'TEAM DETAIL SCORING'!$Z$300,4,FALSE)</f>
        <v>27</v>
      </c>
      <c r="H15" s="160">
        <f>VLOOKUP($C15,'TEAM DETAIL SCORING'!$D$5:'TEAM DETAIL SCORING'!$Z$300,5,FALSE)</f>
        <v>28</v>
      </c>
      <c r="I15" s="160">
        <f>VLOOKUP($C15,'TEAM DETAIL SCORING'!$D$5:'TEAM DETAIL SCORING'!$Z$300,6,FALSE)</f>
        <v>31</v>
      </c>
      <c r="J15" s="160">
        <f>VLOOKUP($C15,'TEAM DETAIL SCORING'!$D$5:'TEAM DETAIL SCORING'!$Z$300,7,FALSE)</f>
        <v>26</v>
      </c>
      <c r="K15" s="160">
        <f>VLOOKUP($C15,'TEAM DETAIL SCORING'!$D$5:'TEAM DETAIL SCORING'!$Z$300,8,FALSE)</f>
        <v>28</v>
      </c>
      <c r="L15" s="160">
        <f>VLOOKUP($C15,'TEAM DETAIL SCORING'!$D$5:'TEAM DETAIL SCORING'!$Z$300,9,FALSE)</f>
        <v>30</v>
      </c>
      <c r="M15" s="160">
        <f>VLOOKUP($C15,'TEAM DETAIL SCORING'!$D$5:'TEAM DETAIL SCORING'!$Z$300,10,FALSE)</f>
        <v>29</v>
      </c>
      <c r="N15" s="161">
        <f t="shared" si="2"/>
        <v>255</v>
      </c>
      <c r="O15" s="160">
        <f>VLOOKUP($C15,'TEAM DETAIL SCORING'!$D$5:'TEAM DETAIL SCORING'!$Z$300,12,FALSE)</f>
        <v>28</v>
      </c>
      <c r="P15" s="160">
        <f>VLOOKUP($C15,'TEAM DETAIL SCORING'!$D$5:'TEAM DETAIL SCORING'!$Z$300,13,FALSE)</f>
        <v>26</v>
      </c>
      <c r="Q15" s="160">
        <f>VLOOKUP($C15,'TEAM DETAIL SCORING'!$D$5:'TEAM DETAIL SCORING'!$Z$300,14,FALSE)</f>
        <v>29</v>
      </c>
      <c r="R15" s="160">
        <f>VLOOKUP($C15,'TEAM DETAIL SCORING'!$D$5:'TEAM DETAIL SCORING'!$Z$300,15,FALSE)</f>
        <v>23</v>
      </c>
      <c r="S15" s="160">
        <f>VLOOKUP($C15,'TEAM DETAIL SCORING'!$D$5:'TEAM DETAIL SCORING'!$Z$300,16,FALSE)</f>
        <v>32</v>
      </c>
      <c r="T15" s="160">
        <f>VLOOKUP($C15,'TEAM DETAIL SCORING'!$D$5:'TEAM DETAIL SCORING'!$Z$300,17,FALSE)</f>
        <v>29</v>
      </c>
      <c r="U15" s="160">
        <f>VLOOKUP($C15,'TEAM DETAIL SCORING'!$D$5:'TEAM DETAIL SCORING'!$Z$300,18,FALSE)</f>
        <v>28</v>
      </c>
      <c r="V15" s="160">
        <f>VLOOKUP($C15,'TEAM DETAIL SCORING'!$D$5:'TEAM DETAIL SCORING'!$Z$300,19,FALSE)</f>
        <v>26</v>
      </c>
      <c r="W15" s="160">
        <f>VLOOKUP($C15,'TEAM DETAIL SCORING'!$D$5:'TEAM DETAIL SCORING'!$Z$300,20,FALSE)</f>
        <v>30</v>
      </c>
      <c r="X15" s="161">
        <f t="shared" si="1"/>
        <v>251</v>
      </c>
      <c r="Y15" s="162" t="str">
        <f>VLOOKUP($C15,'TEAM DETAIL SCORING'!$C$4:'TEAM DETAIL SCORING'!$Z$300,24,FALSE)</f>
        <v>incomplete</v>
      </c>
      <c r="Z15" s="21"/>
    </row>
    <row r="16" spans="1:26">
      <c r="A16" s="28"/>
      <c r="B16" s="86"/>
      <c r="C16" s="86"/>
      <c r="D16" s="86"/>
      <c r="E16" s="87"/>
      <c r="F16" s="87"/>
      <c r="G16" s="87"/>
      <c r="H16" s="87"/>
      <c r="I16" s="87"/>
      <c r="J16" s="87"/>
      <c r="K16" s="87"/>
      <c r="L16" s="87"/>
      <c r="M16" s="87"/>
      <c r="N16" s="88"/>
      <c r="O16" s="88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90"/>
    </row>
  </sheetData>
  <sortState ref="C6:Y15">
    <sortCondition ref="Y6:Y15"/>
  </sortState>
  <mergeCells count="5">
    <mergeCell ref="E2:M2"/>
    <mergeCell ref="O2:W2"/>
    <mergeCell ref="E3:M3"/>
    <mergeCell ref="O3:W3"/>
    <mergeCell ref="C5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D44"/>
  <sheetViews>
    <sheetView topLeftCell="A7" workbookViewId="0">
      <selection activeCell="AS2" sqref="AS2"/>
    </sheetView>
  </sheetViews>
  <sheetFormatPr defaultRowHeight="15"/>
  <cols>
    <col min="1" max="1" width="4.42578125" style="91" customWidth="1"/>
    <col min="2" max="2" width="9.140625" customWidth="1"/>
    <col min="3" max="3" width="40" customWidth="1"/>
    <col min="4" max="4" width="8.140625" customWidth="1"/>
    <col min="5" max="13" width="4.7109375" style="91" customWidth="1"/>
    <col min="14" max="14" width="7.7109375" style="91" customWidth="1"/>
    <col min="15" max="15" width="4.7109375" style="92" customWidth="1"/>
    <col min="16" max="23" width="4.7109375" customWidth="1"/>
    <col min="24" max="24" width="9.140625" customWidth="1"/>
    <col min="26" max="26" width="3.7109375" customWidth="1"/>
    <col min="27" max="44" width="2.7109375" style="93" hidden="1" customWidth="1"/>
    <col min="45" max="45" width="9.140625" style="93" customWidth="1"/>
    <col min="46" max="50" width="9.140625" customWidth="1"/>
    <col min="51" max="104" width="2.7109375" style="93" hidden="1" customWidth="1"/>
    <col min="105" max="105" width="12.5703125" customWidth="1"/>
    <col min="106" max="106" width="12.85546875" customWidth="1"/>
    <col min="107" max="107" width="12.5703125" customWidth="1"/>
    <col min="108" max="108" width="2.85546875" customWidth="1"/>
    <col min="257" max="257" width="2.7109375" customWidth="1"/>
    <col min="258" max="258" width="9.140625" customWidth="1"/>
    <col min="259" max="259" width="29.7109375" customWidth="1"/>
    <col min="260" max="260" width="8.140625" customWidth="1"/>
    <col min="261" max="269" width="4.7109375" customWidth="1"/>
    <col min="270" max="270" width="7.7109375" customWidth="1"/>
    <col min="271" max="279" width="4.7109375" customWidth="1"/>
    <col min="282" max="282" width="3.7109375" customWidth="1"/>
    <col min="283" max="300" width="0" hidden="1" customWidth="1"/>
    <col min="307" max="360" width="0" hidden="1" customWidth="1"/>
    <col min="361" max="361" width="12.5703125" customWidth="1"/>
    <col min="362" max="362" width="12.85546875" customWidth="1"/>
    <col min="363" max="363" width="12.5703125" customWidth="1"/>
    <col min="364" max="364" width="2.85546875" customWidth="1"/>
    <col min="513" max="513" width="2.7109375" customWidth="1"/>
    <col min="514" max="514" width="9.140625" customWidth="1"/>
    <col min="515" max="515" width="29.7109375" customWidth="1"/>
    <col min="516" max="516" width="8.140625" customWidth="1"/>
    <col min="517" max="525" width="4.7109375" customWidth="1"/>
    <col min="526" max="526" width="7.7109375" customWidth="1"/>
    <col min="527" max="535" width="4.7109375" customWidth="1"/>
    <col min="538" max="538" width="3.7109375" customWidth="1"/>
    <col min="539" max="556" width="0" hidden="1" customWidth="1"/>
    <col min="563" max="616" width="0" hidden="1" customWidth="1"/>
    <col min="617" max="617" width="12.5703125" customWidth="1"/>
    <col min="618" max="618" width="12.85546875" customWidth="1"/>
    <col min="619" max="619" width="12.5703125" customWidth="1"/>
    <col min="620" max="620" width="2.85546875" customWidth="1"/>
    <col min="769" max="769" width="2.7109375" customWidth="1"/>
    <col min="770" max="770" width="9.140625" customWidth="1"/>
    <col min="771" max="771" width="29.7109375" customWidth="1"/>
    <col min="772" max="772" width="8.140625" customWidth="1"/>
    <col min="773" max="781" width="4.7109375" customWidth="1"/>
    <col min="782" max="782" width="7.7109375" customWidth="1"/>
    <col min="783" max="791" width="4.7109375" customWidth="1"/>
    <col min="794" max="794" width="3.7109375" customWidth="1"/>
    <col min="795" max="812" width="0" hidden="1" customWidth="1"/>
    <col min="819" max="872" width="0" hidden="1" customWidth="1"/>
    <col min="873" max="873" width="12.5703125" customWidth="1"/>
    <col min="874" max="874" width="12.85546875" customWidth="1"/>
    <col min="875" max="875" width="12.5703125" customWidth="1"/>
    <col min="876" max="876" width="2.85546875" customWidth="1"/>
    <col min="1025" max="1025" width="2.7109375" customWidth="1"/>
    <col min="1026" max="1026" width="9.140625" customWidth="1"/>
    <col min="1027" max="1027" width="29.7109375" customWidth="1"/>
    <col min="1028" max="1028" width="8.140625" customWidth="1"/>
    <col min="1029" max="1037" width="4.7109375" customWidth="1"/>
    <col min="1038" max="1038" width="7.7109375" customWidth="1"/>
    <col min="1039" max="1047" width="4.7109375" customWidth="1"/>
    <col min="1050" max="1050" width="3.7109375" customWidth="1"/>
    <col min="1051" max="1068" width="0" hidden="1" customWidth="1"/>
    <col min="1075" max="1128" width="0" hidden="1" customWidth="1"/>
    <col min="1129" max="1129" width="12.5703125" customWidth="1"/>
    <col min="1130" max="1130" width="12.85546875" customWidth="1"/>
    <col min="1131" max="1131" width="12.5703125" customWidth="1"/>
    <col min="1132" max="1132" width="2.85546875" customWidth="1"/>
    <col min="1281" max="1281" width="2.7109375" customWidth="1"/>
    <col min="1282" max="1282" width="9.140625" customWidth="1"/>
    <col min="1283" max="1283" width="29.7109375" customWidth="1"/>
    <col min="1284" max="1284" width="8.140625" customWidth="1"/>
    <col min="1285" max="1293" width="4.7109375" customWidth="1"/>
    <col min="1294" max="1294" width="7.7109375" customWidth="1"/>
    <col min="1295" max="1303" width="4.7109375" customWidth="1"/>
    <col min="1306" max="1306" width="3.7109375" customWidth="1"/>
    <col min="1307" max="1324" width="0" hidden="1" customWidth="1"/>
    <col min="1331" max="1384" width="0" hidden="1" customWidth="1"/>
    <col min="1385" max="1385" width="12.5703125" customWidth="1"/>
    <col min="1386" max="1386" width="12.85546875" customWidth="1"/>
    <col min="1387" max="1387" width="12.5703125" customWidth="1"/>
    <col min="1388" max="1388" width="2.85546875" customWidth="1"/>
    <col min="1537" max="1537" width="2.7109375" customWidth="1"/>
    <col min="1538" max="1538" width="9.140625" customWidth="1"/>
    <col min="1539" max="1539" width="29.7109375" customWidth="1"/>
    <col min="1540" max="1540" width="8.140625" customWidth="1"/>
    <col min="1541" max="1549" width="4.7109375" customWidth="1"/>
    <col min="1550" max="1550" width="7.7109375" customWidth="1"/>
    <col min="1551" max="1559" width="4.7109375" customWidth="1"/>
    <col min="1562" max="1562" width="3.7109375" customWidth="1"/>
    <col min="1563" max="1580" width="0" hidden="1" customWidth="1"/>
    <col min="1587" max="1640" width="0" hidden="1" customWidth="1"/>
    <col min="1641" max="1641" width="12.5703125" customWidth="1"/>
    <col min="1642" max="1642" width="12.85546875" customWidth="1"/>
    <col min="1643" max="1643" width="12.5703125" customWidth="1"/>
    <col min="1644" max="1644" width="2.85546875" customWidth="1"/>
    <col min="1793" max="1793" width="2.7109375" customWidth="1"/>
    <col min="1794" max="1794" width="9.140625" customWidth="1"/>
    <col min="1795" max="1795" width="29.7109375" customWidth="1"/>
    <col min="1796" max="1796" width="8.140625" customWidth="1"/>
    <col min="1797" max="1805" width="4.7109375" customWidth="1"/>
    <col min="1806" max="1806" width="7.7109375" customWidth="1"/>
    <col min="1807" max="1815" width="4.7109375" customWidth="1"/>
    <col min="1818" max="1818" width="3.7109375" customWidth="1"/>
    <col min="1819" max="1836" width="0" hidden="1" customWidth="1"/>
    <col min="1843" max="1896" width="0" hidden="1" customWidth="1"/>
    <col min="1897" max="1897" width="12.5703125" customWidth="1"/>
    <col min="1898" max="1898" width="12.85546875" customWidth="1"/>
    <col min="1899" max="1899" width="12.5703125" customWidth="1"/>
    <col min="1900" max="1900" width="2.85546875" customWidth="1"/>
    <col min="2049" max="2049" width="2.7109375" customWidth="1"/>
    <col min="2050" max="2050" width="9.140625" customWidth="1"/>
    <col min="2051" max="2051" width="29.7109375" customWidth="1"/>
    <col min="2052" max="2052" width="8.140625" customWidth="1"/>
    <col min="2053" max="2061" width="4.7109375" customWidth="1"/>
    <col min="2062" max="2062" width="7.7109375" customWidth="1"/>
    <col min="2063" max="2071" width="4.7109375" customWidth="1"/>
    <col min="2074" max="2074" width="3.7109375" customWidth="1"/>
    <col min="2075" max="2092" width="0" hidden="1" customWidth="1"/>
    <col min="2099" max="2152" width="0" hidden="1" customWidth="1"/>
    <col min="2153" max="2153" width="12.5703125" customWidth="1"/>
    <col min="2154" max="2154" width="12.85546875" customWidth="1"/>
    <col min="2155" max="2155" width="12.5703125" customWidth="1"/>
    <col min="2156" max="2156" width="2.85546875" customWidth="1"/>
    <col min="2305" max="2305" width="2.7109375" customWidth="1"/>
    <col min="2306" max="2306" width="9.140625" customWidth="1"/>
    <col min="2307" max="2307" width="29.7109375" customWidth="1"/>
    <col min="2308" max="2308" width="8.140625" customWidth="1"/>
    <col min="2309" max="2317" width="4.7109375" customWidth="1"/>
    <col min="2318" max="2318" width="7.7109375" customWidth="1"/>
    <col min="2319" max="2327" width="4.7109375" customWidth="1"/>
    <col min="2330" max="2330" width="3.7109375" customWidth="1"/>
    <col min="2331" max="2348" width="0" hidden="1" customWidth="1"/>
    <col min="2355" max="2408" width="0" hidden="1" customWidth="1"/>
    <col min="2409" max="2409" width="12.5703125" customWidth="1"/>
    <col min="2410" max="2410" width="12.85546875" customWidth="1"/>
    <col min="2411" max="2411" width="12.5703125" customWidth="1"/>
    <col min="2412" max="2412" width="2.85546875" customWidth="1"/>
    <col min="2561" max="2561" width="2.7109375" customWidth="1"/>
    <col min="2562" max="2562" width="9.140625" customWidth="1"/>
    <col min="2563" max="2563" width="29.7109375" customWidth="1"/>
    <col min="2564" max="2564" width="8.140625" customWidth="1"/>
    <col min="2565" max="2573" width="4.7109375" customWidth="1"/>
    <col min="2574" max="2574" width="7.7109375" customWidth="1"/>
    <col min="2575" max="2583" width="4.7109375" customWidth="1"/>
    <col min="2586" max="2586" width="3.7109375" customWidth="1"/>
    <col min="2587" max="2604" width="0" hidden="1" customWidth="1"/>
    <col min="2611" max="2664" width="0" hidden="1" customWidth="1"/>
    <col min="2665" max="2665" width="12.5703125" customWidth="1"/>
    <col min="2666" max="2666" width="12.85546875" customWidth="1"/>
    <col min="2667" max="2667" width="12.5703125" customWidth="1"/>
    <col min="2668" max="2668" width="2.85546875" customWidth="1"/>
    <col min="2817" max="2817" width="2.7109375" customWidth="1"/>
    <col min="2818" max="2818" width="9.140625" customWidth="1"/>
    <col min="2819" max="2819" width="29.7109375" customWidth="1"/>
    <col min="2820" max="2820" width="8.140625" customWidth="1"/>
    <col min="2821" max="2829" width="4.7109375" customWidth="1"/>
    <col min="2830" max="2830" width="7.7109375" customWidth="1"/>
    <col min="2831" max="2839" width="4.7109375" customWidth="1"/>
    <col min="2842" max="2842" width="3.7109375" customWidth="1"/>
    <col min="2843" max="2860" width="0" hidden="1" customWidth="1"/>
    <col min="2867" max="2920" width="0" hidden="1" customWidth="1"/>
    <col min="2921" max="2921" width="12.5703125" customWidth="1"/>
    <col min="2922" max="2922" width="12.85546875" customWidth="1"/>
    <col min="2923" max="2923" width="12.5703125" customWidth="1"/>
    <col min="2924" max="2924" width="2.85546875" customWidth="1"/>
    <col min="3073" max="3073" width="2.7109375" customWidth="1"/>
    <col min="3074" max="3074" width="9.140625" customWidth="1"/>
    <col min="3075" max="3075" width="29.7109375" customWidth="1"/>
    <col min="3076" max="3076" width="8.140625" customWidth="1"/>
    <col min="3077" max="3085" width="4.7109375" customWidth="1"/>
    <col min="3086" max="3086" width="7.7109375" customWidth="1"/>
    <col min="3087" max="3095" width="4.7109375" customWidth="1"/>
    <col min="3098" max="3098" width="3.7109375" customWidth="1"/>
    <col min="3099" max="3116" width="0" hidden="1" customWidth="1"/>
    <col min="3123" max="3176" width="0" hidden="1" customWidth="1"/>
    <col min="3177" max="3177" width="12.5703125" customWidth="1"/>
    <col min="3178" max="3178" width="12.85546875" customWidth="1"/>
    <col min="3179" max="3179" width="12.5703125" customWidth="1"/>
    <col min="3180" max="3180" width="2.85546875" customWidth="1"/>
    <col min="3329" max="3329" width="2.7109375" customWidth="1"/>
    <col min="3330" max="3330" width="9.140625" customWidth="1"/>
    <col min="3331" max="3331" width="29.7109375" customWidth="1"/>
    <col min="3332" max="3332" width="8.140625" customWidth="1"/>
    <col min="3333" max="3341" width="4.7109375" customWidth="1"/>
    <col min="3342" max="3342" width="7.7109375" customWidth="1"/>
    <col min="3343" max="3351" width="4.7109375" customWidth="1"/>
    <col min="3354" max="3354" width="3.7109375" customWidth="1"/>
    <col min="3355" max="3372" width="0" hidden="1" customWidth="1"/>
    <col min="3379" max="3432" width="0" hidden="1" customWidth="1"/>
    <col min="3433" max="3433" width="12.5703125" customWidth="1"/>
    <col min="3434" max="3434" width="12.85546875" customWidth="1"/>
    <col min="3435" max="3435" width="12.5703125" customWidth="1"/>
    <col min="3436" max="3436" width="2.85546875" customWidth="1"/>
    <col min="3585" max="3585" width="2.7109375" customWidth="1"/>
    <col min="3586" max="3586" width="9.140625" customWidth="1"/>
    <col min="3587" max="3587" width="29.7109375" customWidth="1"/>
    <col min="3588" max="3588" width="8.140625" customWidth="1"/>
    <col min="3589" max="3597" width="4.7109375" customWidth="1"/>
    <col min="3598" max="3598" width="7.7109375" customWidth="1"/>
    <col min="3599" max="3607" width="4.7109375" customWidth="1"/>
    <col min="3610" max="3610" width="3.7109375" customWidth="1"/>
    <col min="3611" max="3628" width="0" hidden="1" customWidth="1"/>
    <col min="3635" max="3688" width="0" hidden="1" customWidth="1"/>
    <col min="3689" max="3689" width="12.5703125" customWidth="1"/>
    <col min="3690" max="3690" width="12.85546875" customWidth="1"/>
    <col min="3691" max="3691" width="12.5703125" customWidth="1"/>
    <col min="3692" max="3692" width="2.85546875" customWidth="1"/>
    <col min="3841" max="3841" width="2.7109375" customWidth="1"/>
    <col min="3842" max="3842" width="9.140625" customWidth="1"/>
    <col min="3843" max="3843" width="29.7109375" customWidth="1"/>
    <col min="3844" max="3844" width="8.140625" customWidth="1"/>
    <col min="3845" max="3853" width="4.7109375" customWidth="1"/>
    <col min="3854" max="3854" width="7.7109375" customWidth="1"/>
    <col min="3855" max="3863" width="4.7109375" customWidth="1"/>
    <col min="3866" max="3866" width="3.7109375" customWidth="1"/>
    <col min="3867" max="3884" width="0" hidden="1" customWidth="1"/>
    <col min="3891" max="3944" width="0" hidden="1" customWidth="1"/>
    <col min="3945" max="3945" width="12.5703125" customWidth="1"/>
    <col min="3946" max="3946" width="12.85546875" customWidth="1"/>
    <col min="3947" max="3947" width="12.5703125" customWidth="1"/>
    <col min="3948" max="3948" width="2.85546875" customWidth="1"/>
    <col min="4097" max="4097" width="2.7109375" customWidth="1"/>
    <col min="4098" max="4098" width="9.140625" customWidth="1"/>
    <col min="4099" max="4099" width="29.7109375" customWidth="1"/>
    <col min="4100" max="4100" width="8.140625" customWidth="1"/>
    <col min="4101" max="4109" width="4.7109375" customWidth="1"/>
    <col min="4110" max="4110" width="7.7109375" customWidth="1"/>
    <col min="4111" max="4119" width="4.7109375" customWidth="1"/>
    <col min="4122" max="4122" width="3.7109375" customWidth="1"/>
    <col min="4123" max="4140" width="0" hidden="1" customWidth="1"/>
    <col min="4147" max="4200" width="0" hidden="1" customWidth="1"/>
    <col min="4201" max="4201" width="12.5703125" customWidth="1"/>
    <col min="4202" max="4202" width="12.85546875" customWidth="1"/>
    <col min="4203" max="4203" width="12.5703125" customWidth="1"/>
    <col min="4204" max="4204" width="2.85546875" customWidth="1"/>
    <col min="4353" max="4353" width="2.7109375" customWidth="1"/>
    <col min="4354" max="4354" width="9.140625" customWidth="1"/>
    <col min="4355" max="4355" width="29.7109375" customWidth="1"/>
    <col min="4356" max="4356" width="8.140625" customWidth="1"/>
    <col min="4357" max="4365" width="4.7109375" customWidth="1"/>
    <col min="4366" max="4366" width="7.7109375" customWidth="1"/>
    <col min="4367" max="4375" width="4.7109375" customWidth="1"/>
    <col min="4378" max="4378" width="3.7109375" customWidth="1"/>
    <col min="4379" max="4396" width="0" hidden="1" customWidth="1"/>
    <col min="4403" max="4456" width="0" hidden="1" customWidth="1"/>
    <col min="4457" max="4457" width="12.5703125" customWidth="1"/>
    <col min="4458" max="4458" width="12.85546875" customWidth="1"/>
    <col min="4459" max="4459" width="12.5703125" customWidth="1"/>
    <col min="4460" max="4460" width="2.85546875" customWidth="1"/>
    <col min="4609" max="4609" width="2.7109375" customWidth="1"/>
    <col min="4610" max="4610" width="9.140625" customWidth="1"/>
    <col min="4611" max="4611" width="29.7109375" customWidth="1"/>
    <col min="4612" max="4612" width="8.140625" customWidth="1"/>
    <col min="4613" max="4621" width="4.7109375" customWidth="1"/>
    <col min="4622" max="4622" width="7.7109375" customWidth="1"/>
    <col min="4623" max="4631" width="4.7109375" customWidth="1"/>
    <col min="4634" max="4634" width="3.7109375" customWidth="1"/>
    <col min="4635" max="4652" width="0" hidden="1" customWidth="1"/>
    <col min="4659" max="4712" width="0" hidden="1" customWidth="1"/>
    <col min="4713" max="4713" width="12.5703125" customWidth="1"/>
    <col min="4714" max="4714" width="12.85546875" customWidth="1"/>
    <col min="4715" max="4715" width="12.5703125" customWidth="1"/>
    <col min="4716" max="4716" width="2.85546875" customWidth="1"/>
    <col min="4865" max="4865" width="2.7109375" customWidth="1"/>
    <col min="4866" max="4866" width="9.140625" customWidth="1"/>
    <col min="4867" max="4867" width="29.7109375" customWidth="1"/>
    <col min="4868" max="4868" width="8.140625" customWidth="1"/>
    <col min="4869" max="4877" width="4.7109375" customWidth="1"/>
    <col min="4878" max="4878" width="7.7109375" customWidth="1"/>
    <col min="4879" max="4887" width="4.7109375" customWidth="1"/>
    <col min="4890" max="4890" width="3.7109375" customWidth="1"/>
    <col min="4891" max="4908" width="0" hidden="1" customWidth="1"/>
    <col min="4915" max="4968" width="0" hidden="1" customWidth="1"/>
    <col min="4969" max="4969" width="12.5703125" customWidth="1"/>
    <col min="4970" max="4970" width="12.85546875" customWidth="1"/>
    <col min="4971" max="4971" width="12.5703125" customWidth="1"/>
    <col min="4972" max="4972" width="2.85546875" customWidth="1"/>
    <col min="5121" max="5121" width="2.7109375" customWidth="1"/>
    <col min="5122" max="5122" width="9.140625" customWidth="1"/>
    <col min="5123" max="5123" width="29.7109375" customWidth="1"/>
    <col min="5124" max="5124" width="8.140625" customWidth="1"/>
    <col min="5125" max="5133" width="4.7109375" customWidth="1"/>
    <col min="5134" max="5134" width="7.7109375" customWidth="1"/>
    <col min="5135" max="5143" width="4.7109375" customWidth="1"/>
    <col min="5146" max="5146" width="3.7109375" customWidth="1"/>
    <col min="5147" max="5164" width="0" hidden="1" customWidth="1"/>
    <col min="5171" max="5224" width="0" hidden="1" customWidth="1"/>
    <col min="5225" max="5225" width="12.5703125" customWidth="1"/>
    <col min="5226" max="5226" width="12.85546875" customWidth="1"/>
    <col min="5227" max="5227" width="12.5703125" customWidth="1"/>
    <col min="5228" max="5228" width="2.85546875" customWidth="1"/>
    <col min="5377" max="5377" width="2.7109375" customWidth="1"/>
    <col min="5378" max="5378" width="9.140625" customWidth="1"/>
    <col min="5379" max="5379" width="29.7109375" customWidth="1"/>
    <col min="5380" max="5380" width="8.140625" customWidth="1"/>
    <col min="5381" max="5389" width="4.7109375" customWidth="1"/>
    <col min="5390" max="5390" width="7.7109375" customWidth="1"/>
    <col min="5391" max="5399" width="4.7109375" customWidth="1"/>
    <col min="5402" max="5402" width="3.7109375" customWidth="1"/>
    <col min="5403" max="5420" width="0" hidden="1" customWidth="1"/>
    <col min="5427" max="5480" width="0" hidden="1" customWidth="1"/>
    <col min="5481" max="5481" width="12.5703125" customWidth="1"/>
    <col min="5482" max="5482" width="12.85546875" customWidth="1"/>
    <col min="5483" max="5483" width="12.5703125" customWidth="1"/>
    <col min="5484" max="5484" width="2.85546875" customWidth="1"/>
    <col min="5633" max="5633" width="2.7109375" customWidth="1"/>
    <col min="5634" max="5634" width="9.140625" customWidth="1"/>
    <col min="5635" max="5635" width="29.7109375" customWidth="1"/>
    <col min="5636" max="5636" width="8.140625" customWidth="1"/>
    <col min="5637" max="5645" width="4.7109375" customWidth="1"/>
    <col min="5646" max="5646" width="7.7109375" customWidth="1"/>
    <col min="5647" max="5655" width="4.7109375" customWidth="1"/>
    <col min="5658" max="5658" width="3.7109375" customWidth="1"/>
    <col min="5659" max="5676" width="0" hidden="1" customWidth="1"/>
    <col min="5683" max="5736" width="0" hidden="1" customWidth="1"/>
    <col min="5737" max="5737" width="12.5703125" customWidth="1"/>
    <col min="5738" max="5738" width="12.85546875" customWidth="1"/>
    <col min="5739" max="5739" width="12.5703125" customWidth="1"/>
    <col min="5740" max="5740" width="2.85546875" customWidth="1"/>
    <col min="5889" max="5889" width="2.7109375" customWidth="1"/>
    <col min="5890" max="5890" width="9.140625" customWidth="1"/>
    <col min="5891" max="5891" width="29.7109375" customWidth="1"/>
    <col min="5892" max="5892" width="8.140625" customWidth="1"/>
    <col min="5893" max="5901" width="4.7109375" customWidth="1"/>
    <col min="5902" max="5902" width="7.7109375" customWidth="1"/>
    <col min="5903" max="5911" width="4.7109375" customWidth="1"/>
    <col min="5914" max="5914" width="3.7109375" customWidth="1"/>
    <col min="5915" max="5932" width="0" hidden="1" customWidth="1"/>
    <col min="5939" max="5992" width="0" hidden="1" customWidth="1"/>
    <col min="5993" max="5993" width="12.5703125" customWidth="1"/>
    <col min="5994" max="5994" width="12.85546875" customWidth="1"/>
    <col min="5995" max="5995" width="12.5703125" customWidth="1"/>
    <col min="5996" max="5996" width="2.85546875" customWidth="1"/>
    <col min="6145" max="6145" width="2.7109375" customWidth="1"/>
    <col min="6146" max="6146" width="9.140625" customWidth="1"/>
    <col min="6147" max="6147" width="29.7109375" customWidth="1"/>
    <col min="6148" max="6148" width="8.140625" customWidth="1"/>
    <col min="6149" max="6157" width="4.7109375" customWidth="1"/>
    <col min="6158" max="6158" width="7.7109375" customWidth="1"/>
    <col min="6159" max="6167" width="4.7109375" customWidth="1"/>
    <col min="6170" max="6170" width="3.7109375" customWidth="1"/>
    <col min="6171" max="6188" width="0" hidden="1" customWidth="1"/>
    <col min="6195" max="6248" width="0" hidden="1" customWidth="1"/>
    <col min="6249" max="6249" width="12.5703125" customWidth="1"/>
    <col min="6250" max="6250" width="12.85546875" customWidth="1"/>
    <col min="6251" max="6251" width="12.5703125" customWidth="1"/>
    <col min="6252" max="6252" width="2.85546875" customWidth="1"/>
    <col min="6401" max="6401" width="2.7109375" customWidth="1"/>
    <col min="6402" max="6402" width="9.140625" customWidth="1"/>
    <col min="6403" max="6403" width="29.7109375" customWidth="1"/>
    <col min="6404" max="6404" width="8.140625" customWidth="1"/>
    <col min="6405" max="6413" width="4.7109375" customWidth="1"/>
    <col min="6414" max="6414" width="7.7109375" customWidth="1"/>
    <col min="6415" max="6423" width="4.7109375" customWidth="1"/>
    <col min="6426" max="6426" width="3.7109375" customWidth="1"/>
    <col min="6427" max="6444" width="0" hidden="1" customWidth="1"/>
    <col min="6451" max="6504" width="0" hidden="1" customWidth="1"/>
    <col min="6505" max="6505" width="12.5703125" customWidth="1"/>
    <col min="6506" max="6506" width="12.85546875" customWidth="1"/>
    <col min="6507" max="6507" width="12.5703125" customWidth="1"/>
    <col min="6508" max="6508" width="2.85546875" customWidth="1"/>
    <col min="6657" max="6657" width="2.7109375" customWidth="1"/>
    <col min="6658" max="6658" width="9.140625" customWidth="1"/>
    <col min="6659" max="6659" width="29.7109375" customWidth="1"/>
    <col min="6660" max="6660" width="8.140625" customWidth="1"/>
    <col min="6661" max="6669" width="4.7109375" customWidth="1"/>
    <col min="6670" max="6670" width="7.7109375" customWidth="1"/>
    <col min="6671" max="6679" width="4.7109375" customWidth="1"/>
    <col min="6682" max="6682" width="3.7109375" customWidth="1"/>
    <col min="6683" max="6700" width="0" hidden="1" customWidth="1"/>
    <col min="6707" max="6760" width="0" hidden="1" customWidth="1"/>
    <col min="6761" max="6761" width="12.5703125" customWidth="1"/>
    <col min="6762" max="6762" width="12.85546875" customWidth="1"/>
    <col min="6763" max="6763" width="12.5703125" customWidth="1"/>
    <col min="6764" max="6764" width="2.85546875" customWidth="1"/>
    <col min="6913" max="6913" width="2.7109375" customWidth="1"/>
    <col min="6914" max="6914" width="9.140625" customWidth="1"/>
    <col min="6915" max="6915" width="29.7109375" customWidth="1"/>
    <col min="6916" max="6916" width="8.140625" customWidth="1"/>
    <col min="6917" max="6925" width="4.7109375" customWidth="1"/>
    <col min="6926" max="6926" width="7.7109375" customWidth="1"/>
    <col min="6927" max="6935" width="4.7109375" customWidth="1"/>
    <col min="6938" max="6938" width="3.7109375" customWidth="1"/>
    <col min="6939" max="6956" width="0" hidden="1" customWidth="1"/>
    <col min="6963" max="7016" width="0" hidden="1" customWidth="1"/>
    <col min="7017" max="7017" width="12.5703125" customWidth="1"/>
    <col min="7018" max="7018" width="12.85546875" customWidth="1"/>
    <col min="7019" max="7019" width="12.5703125" customWidth="1"/>
    <col min="7020" max="7020" width="2.85546875" customWidth="1"/>
    <col min="7169" max="7169" width="2.7109375" customWidth="1"/>
    <col min="7170" max="7170" width="9.140625" customWidth="1"/>
    <col min="7171" max="7171" width="29.7109375" customWidth="1"/>
    <col min="7172" max="7172" width="8.140625" customWidth="1"/>
    <col min="7173" max="7181" width="4.7109375" customWidth="1"/>
    <col min="7182" max="7182" width="7.7109375" customWidth="1"/>
    <col min="7183" max="7191" width="4.7109375" customWidth="1"/>
    <col min="7194" max="7194" width="3.7109375" customWidth="1"/>
    <col min="7195" max="7212" width="0" hidden="1" customWidth="1"/>
    <col min="7219" max="7272" width="0" hidden="1" customWidth="1"/>
    <col min="7273" max="7273" width="12.5703125" customWidth="1"/>
    <col min="7274" max="7274" width="12.85546875" customWidth="1"/>
    <col min="7275" max="7275" width="12.5703125" customWidth="1"/>
    <col min="7276" max="7276" width="2.85546875" customWidth="1"/>
    <col min="7425" max="7425" width="2.7109375" customWidth="1"/>
    <col min="7426" max="7426" width="9.140625" customWidth="1"/>
    <col min="7427" max="7427" width="29.7109375" customWidth="1"/>
    <col min="7428" max="7428" width="8.140625" customWidth="1"/>
    <col min="7429" max="7437" width="4.7109375" customWidth="1"/>
    <col min="7438" max="7438" width="7.7109375" customWidth="1"/>
    <col min="7439" max="7447" width="4.7109375" customWidth="1"/>
    <col min="7450" max="7450" width="3.7109375" customWidth="1"/>
    <col min="7451" max="7468" width="0" hidden="1" customWidth="1"/>
    <col min="7475" max="7528" width="0" hidden="1" customWidth="1"/>
    <col min="7529" max="7529" width="12.5703125" customWidth="1"/>
    <col min="7530" max="7530" width="12.85546875" customWidth="1"/>
    <col min="7531" max="7531" width="12.5703125" customWidth="1"/>
    <col min="7532" max="7532" width="2.85546875" customWidth="1"/>
    <col min="7681" max="7681" width="2.7109375" customWidth="1"/>
    <col min="7682" max="7682" width="9.140625" customWidth="1"/>
    <col min="7683" max="7683" width="29.7109375" customWidth="1"/>
    <col min="7684" max="7684" width="8.140625" customWidth="1"/>
    <col min="7685" max="7693" width="4.7109375" customWidth="1"/>
    <col min="7694" max="7694" width="7.7109375" customWidth="1"/>
    <col min="7695" max="7703" width="4.7109375" customWidth="1"/>
    <col min="7706" max="7706" width="3.7109375" customWidth="1"/>
    <col min="7707" max="7724" width="0" hidden="1" customWidth="1"/>
    <col min="7731" max="7784" width="0" hidden="1" customWidth="1"/>
    <col min="7785" max="7785" width="12.5703125" customWidth="1"/>
    <col min="7786" max="7786" width="12.85546875" customWidth="1"/>
    <col min="7787" max="7787" width="12.5703125" customWidth="1"/>
    <col min="7788" max="7788" width="2.85546875" customWidth="1"/>
    <col min="7937" max="7937" width="2.7109375" customWidth="1"/>
    <col min="7938" max="7938" width="9.140625" customWidth="1"/>
    <col min="7939" max="7939" width="29.7109375" customWidth="1"/>
    <col min="7940" max="7940" width="8.140625" customWidth="1"/>
    <col min="7941" max="7949" width="4.7109375" customWidth="1"/>
    <col min="7950" max="7950" width="7.7109375" customWidth="1"/>
    <col min="7951" max="7959" width="4.7109375" customWidth="1"/>
    <col min="7962" max="7962" width="3.7109375" customWidth="1"/>
    <col min="7963" max="7980" width="0" hidden="1" customWidth="1"/>
    <col min="7987" max="8040" width="0" hidden="1" customWidth="1"/>
    <col min="8041" max="8041" width="12.5703125" customWidth="1"/>
    <col min="8042" max="8042" width="12.85546875" customWidth="1"/>
    <col min="8043" max="8043" width="12.5703125" customWidth="1"/>
    <col min="8044" max="8044" width="2.85546875" customWidth="1"/>
    <col min="8193" max="8193" width="2.7109375" customWidth="1"/>
    <col min="8194" max="8194" width="9.140625" customWidth="1"/>
    <col min="8195" max="8195" width="29.7109375" customWidth="1"/>
    <col min="8196" max="8196" width="8.140625" customWidth="1"/>
    <col min="8197" max="8205" width="4.7109375" customWidth="1"/>
    <col min="8206" max="8206" width="7.7109375" customWidth="1"/>
    <col min="8207" max="8215" width="4.7109375" customWidth="1"/>
    <col min="8218" max="8218" width="3.7109375" customWidth="1"/>
    <col min="8219" max="8236" width="0" hidden="1" customWidth="1"/>
    <col min="8243" max="8296" width="0" hidden="1" customWidth="1"/>
    <col min="8297" max="8297" width="12.5703125" customWidth="1"/>
    <col min="8298" max="8298" width="12.85546875" customWidth="1"/>
    <col min="8299" max="8299" width="12.5703125" customWidth="1"/>
    <col min="8300" max="8300" width="2.85546875" customWidth="1"/>
    <col min="8449" max="8449" width="2.7109375" customWidth="1"/>
    <col min="8450" max="8450" width="9.140625" customWidth="1"/>
    <col min="8451" max="8451" width="29.7109375" customWidth="1"/>
    <col min="8452" max="8452" width="8.140625" customWidth="1"/>
    <col min="8453" max="8461" width="4.7109375" customWidth="1"/>
    <col min="8462" max="8462" width="7.7109375" customWidth="1"/>
    <col min="8463" max="8471" width="4.7109375" customWidth="1"/>
    <col min="8474" max="8474" width="3.7109375" customWidth="1"/>
    <col min="8475" max="8492" width="0" hidden="1" customWidth="1"/>
    <col min="8499" max="8552" width="0" hidden="1" customWidth="1"/>
    <col min="8553" max="8553" width="12.5703125" customWidth="1"/>
    <col min="8554" max="8554" width="12.85546875" customWidth="1"/>
    <col min="8555" max="8555" width="12.5703125" customWidth="1"/>
    <col min="8556" max="8556" width="2.85546875" customWidth="1"/>
    <col min="8705" max="8705" width="2.7109375" customWidth="1"/>
    <col min="8706" max="8706" width="9.140625" customWidth="1"/>
    <col min="8707" max="8707" width="29.7109375" customWidth="1"/>
    <col min="8708" max="8708" width="8.140625" customWidth="1"/>
    <col min="8709" max="8717" width="4.7109375" customWidth="1"/>
    <col min="8718" max="8718" width="7.7109375" customWidth="1"/>
    <col min="8719" max="8727" width="4.7109375" customWidth="1"/>
    <col min="8730" max="8730" width="3.7109375" customWidth="1"/>
    <col min="8731" max="8748" width="0" hidden="1" customWidth="1"/>
    <col min="8755" max="8808" width="0" hidden="1" customWidth="1"/>
    <col min="8809" max="8809" width="12.5703125" customWidth="1"/>
    <col min="8810" max="8810" width="12.85546875" customWidth="1"/>
    <col min="8811" max="8811" width="12.5703125" customWidth="1"/>
    <col min="8812" max="8812" width="2.85546875" customWidth="1"/>
    <col min="8961" max="8961" width="2.7109375" customWidth="1"/>
    <col min="8962" max="8962" width="9.140625" customWidth="1"/>
    <col min="8963" max="8963" width="29.7109375" customWidth="1"/>
    <col min="8964" max="8964" width="8.140625" customWidth="1"/>
    <col min="8965" max="8973" width="4.7109375" customWidth="1"/>
    <col min="8974" max="8974" width="7.7109375" customWidth="1"/>
    <col min="8975" max="8983" width="4.7109375" customWidth="1"/>
    <col min="8986" max="8986" width="3.7109375" customWidth="1"/>
    <col min="8987" max="9004" width="0" hidden="1" customWidth="1"/>
    <col min="9011" max="9064" width="0" hidden="1" customWidth="1"/>
    <col min="9065" max="9065" width="12.5703125" customWidth="1"/>
    <col min="9066" max="9066" width="12.85546875" customWidth="1"/>
    <col min="9067" max="9067" width="12.5703125" customWidth="1"/>
    <col min="9068" max="9068" width="2.85546875" customWidth="1"/>
    <col min="9217" max="9217" width="2.7109375" customWidth="1"/>
    <col min="9218" max="9218" width="9.140625" customWidth="1"/>
    <col min="9219" max="9219" width="29.7109375" customWidth="1"/>
    <col min="9220" max="9220" width="8.140625" customWidth="1"/>
    <col min="9221" max="9229" width="4.7109375" customWidth="1"/>
    <col min="9230" max="9230" width="7.7109375" customWidth="1"/>
    <col min="9231" max="9239" width="4.7109375" customWidth="1"/>
    <col min="9242" max="9242" width="3.7109375" customWidth="1"/>
    <col min="9243" max="9260" width="0" hidden="1" customWidth="1"/>
    <col min="9267" max="9320" width="0" hidden="1" customWidth="1"/>
    <col min="9321" max="9321" width="12.5703125" customWidth="1"/>
    <col min="9322" max="9322" width="12.85546875" customWidth="1"/>
    <col min="9323" max="9323" width="12.5703125" customWidth="1"/>
    <col min="9324" max="9324" width="2.85546875" customWidth="1"/>
    <col min="9473" max="9473" width="2.7109375" customWidth="1"/>
    <col min="9474" max="9474" width="9.140625" customWidth="1"/>
    <col min="9475" max="9475" width="29.7109375" customWidth="1"/>
    <col min="9476" max="9476" width="8.140625" customWidth="1"/>
    <col min="9477" max="9485" width="4.7109375" customWidth="1"/>
    <col min="9486" max="9486" width="7.7109375" customWidth="1"/>
    <col min="9487" max="9495" width="4.7109375" customWidth="1"/>
    <col min="9498" max="9498" width="3.7109375" customWidth="1"/>
    <col min="9499" max="9516" width="0" hidden="1" customWidth="1"/>
    <col min="9523" max="9576" width="0" hidden="1" customWidth="1"/>
    <col min="9577" max="9577" width="12.5703125" customWidth="1"/>
    <col min="9578" max="9578" width="12.85546875" customWidth="1"/>
    <col min="9579" max="9579" width="12.5703125" customWidth="1"/>
    <col min="9580" max="9580" width="2.85546875" customWidth="1"/>
    <col min="9729" max="9729" width="2.7109375" customWidth="1"/>
    <col min="9730" max="9730" width="9.140625" customWidth="1"/>
    <col min="9731" max="9731" width="29.7109375" customWidth="1"/>
    <col min="9732" max="9732" width="8.140625" customWidth="1"/>
    <col min="9733" max="9741" width="4.7109375" customWidth="1"/>
    <col min="9742" max="9742" width="7.7109375" customWidth="1"/>
    <col min="9743" max="9751" width="4.7109375" customWidth="1"/>
    <col min="9754" max="9754" width="3.7109375" customWidth="1"/>
    <col min="9755" max="9772" width="0" hidden="1" customWidth="1"/>
    <col min="9779" max="9832" width="0" hidden="1" customWidth="1"/>
    <col min="9833" max="9833" width="12.5703125" customWidth="1"/>
    <col min="9834" max="9834" width="12.85546875" customWidth="1"/>
    <col min="9835" max="9835" width="12.5703125" customWidth="1"/>
    <col min="9836" max="9836" width="2.85546875" customWidth="1"/>
    <col min="9985" max="9985" width="2.7109375" customWidth="1"/>
    <col min="9986" max="9986" width="9.140625" customWidth="1"/>
    <col min="9987" max="9987" width="29.7109375" customWidth="1"/>
    <col min="9988" max="9988" width="8.140625" customWidth="1"/>
    <col min="9989" max="9997" width="4.7109375" customWidth="1"/>
    <col min="9998" max="9998" width="7.7109375" customWidth="1"/>
    <col min="9999" max="10007" width="4.7109375" customWidth="1"/>
    <col min="10010" max="10010" width="3.7109375" customWidth="1"/>
    <col min="10011" max="10028" width="0" hidden="1" customWidth="1"/>
    <col min="10035" max="10088" width="0" hidden="1" customWidth="1"/>
    <col min="10089" max="10089" width="12.5703125" customWidth="1"/>
    <col min="10090" max="10090" width="12.85546875" customWidth="1"/>
    <col min="10091" max="10091" width="12.5703125" customWidth="1"/>
    <col min="10092" max="10092" width="2.85546875" customWidth="1"/>
    <col min="10241" max="10241" width="2.7109375" customWidth="1"/>
    <col min="10242" max="10242" width="9.140625" customWidth="1"/>
    <col min="10243" max="10243" width="29.7109375" customWidth="1"/>
    <col min="10244" max="10244" width="8.140625" customWidth="1"/>
    <col min="10245" max="10253" width="4.7109375" customWidth="1"/>
    <col min="10254" max="10254" width="7.7109375" customWidth="1"/>
    <col min="10255" max="10263" width="4.7109375" customWidth="1"/>
    <col min="10266" max="10266" width="3.7109375" customWidth="1"/>
    <col min="10267" max="10284" width="0" hidden="1" customWidth="1"/>
    <col min="10291" max="10344" width="0" hidden="1" customWidth="1"/>
    <col min="10345" max="10345" width="12.5703125" customWidth="1"/>
    <col min="10346" max="10346" width="12.85546875" customWidth="1"/>
    <col min="10347" max="10347" width="12.5703125" customWidth="1"/>
    <col min="10348" max="10348" width="2.85546875" customWidth="1"/>
    <col min="10497" max="10497" width="2.7109375" customWidth="1"/>
    <col min="10498" max="10498" width="9.140625" customWidth="1"/>
    <col min="10499" max="10499" width="29.7109375" customWidth="1"/>
    <col min="10500" max="10500" width="8.140625" customWidth="1"/>
    <col min="10501" max="10509" width="4.7109375" customWidth="1"/>
    <col min="10510" max="10510" width="7.7109375" customWidth="1"/>
    <col min="10511" max="10519" width="4.7109375" customWidth="1"/>
    <col min="10522" max="10522" width="3.7109375" customWidth="1"/>
    <col min="10523" max="10540" width="0" hidden="1" customWidth="1"/>
    <col min="10547" max="10600" width="0" hidden="1" customWidth="1"/>
    <col min="10601" max="10601" width="12.5703125" customWidth="1"/>
    <col min="10602" max="10602" width="12.85546875" customWidth="1"/>
    <col min="10603" max="10603" width="12.5703125" customWidth="1"/>
    <col min="10604" max="10604" width="2.85546875" customWidth="1"/>
    <col min="10753" max="10753" width="2.7109375" customWidth="1"/>
    <col min="10754" max="10754" width="9.140625" customWidth="1"/>
    <col min="10755" max="10755" width="29.7109375" customWidth="1"/>
    <col min="10756" max="10756" width="8.140625" customWidth="1"/>
    <col min="10757" max="10765" width="4.7109375" customWidth="1"/>
    <col min="10766" max="10766" width="7.7109375" customWidth="1"/>
    <col min="10767" max="10775" width="4.7109375" customWidth="1"/>
    <col min="10778" max="10778" width="3.7109375" customWidth="1"/>
    <col min="10779" max="10796" width="0" hidden="1" customWidth="1"/>
    <col min="10803" max="10856" width="0" hidden="1" customWidth="1"/>
    <col min="10857" max="10857" width="12.5703125" customWidth="1"/>
    <col min="10858" max="10858" width="12.85546875" customWidth="1"/>
    <col min="10859" max="10859" width="12.5703125" customWidth="1"/>
    <col min="10860" max="10860" width="2.85546875" customWidth="1"/>
    <col min="11009" max="11009" width="2.7109375" customWidth="1"/>
    <col min="11010" max="11010" width="9.140625" customWidth="1"/>
    <col min="11011" max="11011" width="29.7109375" customWidth="1"/>
    <col min="11012" max="11012" width="8.140625" customWidth="1"/>
    <col min="11013" max="11021" width="4.7109375" customWidth="1"/>
    <col min="11022" max="11022" width="7.7109375" customWidth="1"/>
    <col min="11023" max="11031" width="4.7109375" customWidth="1"/>
    <col min="11034" max="11034" width="3.7109375" customWidth="1"/>
    <col min="11035" max="11052" width="0" hidden="1" customWidth="1"/>
    <col min="11059" max="11112" width="0" hidden="1" customWidth="1"/>
    <col min="11113" max="11113" width="12.5703125" customWidth="1"/>
    <col min="11114" max="11114" width="12.85546875" customWidth="1"/>
    <col min="11115" max="11115" width="12.5703125" customWidth="1"/>
    <col min="11116" max="11116" width="2.85546875" customWidth="1"/>
    <col min="11265" max="11265" width="2.7109375" customWidth="1"/>
    <col min="11266" max="11266" width="9.140625" customWidth="1"/>
    <col min="11267" max="11267" width="29.7109375" customWidth="1"/>
    <col min="11268" max="11268" width="8.140625" customWidth="1"/>
    <col min="11269" max="11277" width="4.7109375" customWidth="1"/>
    <col min="11278" max="11278" width="7.7109375" customWidth="1"/>
    <col min="11279" max="11287" width="4.7109375" customWidth="1"/>
    <col min="11290" max="11290" width="3.7109375" customWidth="1"/>
    <col min="11291" max="11308" width="0" hidden="1" customWidth="1"/>
    <col min="11315" max="11368" width="0" hidden="1" customWidth="1"/>
    <col min="11369" max="11369" width="12.5703125" customWidth="1"/>
    <col min="11370" max="11370" width="12.85546875" customWidth="1"/>
    <col min="11371" max="11371" width="12.5703125" customWidth="1"/>
    <col min="11372" max="11372" width="2.85546875" customWidth="1"/>
    <col min="11521" max="11521" width="2.7109375" customWidth="1"/>
    <col min="11522" max="11522" width="9.140625" customWidth="1"/>
    <col min="11523" max="11523" width="29.7109375" customWidth="1"/>
    <col min="11524" max="11524" width="8.140625" customWidth="1"/>
    <col min="11525" max="11533" width="4.7109375" customWidth="1"/>
    <col min="11534" max="11534" width="7.7109375" customWidth="1"/>
    <col min="11535" max="11543" width="4.7109375" customWidth="1"/>
    <col min="11546" max="11546" width="3.7109375" customWidth="1"/>
    <col min="11547" max="11564" width="0" hidden="1" customWidth="1"/>
    <col min="11571" max="11624" width="0" hidden="1" customWidth="1"/>
    <col min="11625" max="11625" width="12.5703125" customWidth="1"/>
    <col min="11626" max="11626" width="12.85546875" customWidth="1"/>
    <col min="11627" max="11627" width="12.5703125" customWidth="1"/>
    <col min="11628" max="11628" width="2.85546875" customWidth="1"/>
    <col min="11777" max="11777" width="2.7109375" customWidth="1"/>
    <col min="11778" max="11778" width="9.140625" customWidth="1"/>
    <col min="11779" max="11779" width="29.7109375" customWidth="1"/>
    <col min="11780" max="11780" width="8.140625" customWidth="1"/>
    <col min="11781" max="11789" width="4.7109375" customWidth="1"/>
    <col min="11790" max="11790" width="7.7109375" customWidth="1"/>
    <col min="11791" max="11799" width="4.7109375" customWidth="1"/>
    <col min="11802" max="11802" width="3.7109375" customWidth="1"/>
    <col min="11803" max="11820" width="0" hidden="1" customWidth="1"/>
    <col min="11827" max="11880" width="0" hidden="1" customWidth="1"/>
    <col min="11881" max="11881" width="12.5703125" customWidth="1"/>
    <col min="11882" max="11882" width="12.85546875" customWidth="1"/>
    <col min="11883" max="11883" width="12.5703125" customWidth="1"/>
    <col min="11884" max="11884" width="2.85546875" customWidth="1"/>
    <col min="12033" max="12033" width="2.7109375" customWidth="1"/>
    <col min="12034" max="12034" width="9.140625" customWidth="1"/>
    <col min="12035" max="12035" width="29.7109375" customWidth="1"/>
    <col min="12036" max="12036" width="8.140625" customWidth="1"/>
    <col min="12037" max="12045" width="4.7109375" customWidth="1"/>
    <col min="12046" max="12046" width="7.7109375" customWidth="1"/>
    <col min="12047" max="12055" width="4.7109375" customWidth="1"/>
    <col min="12058" max="12058" width="3.7109375" customWidth="1"/>
    <col min="12059" max="12076" width="0" hidden="1" customWidth="1"/>
    <col min="12083" max="12136" width="0" hidden="1" customWidth="1"/>
    <col min="12137" max="12137" width="12.5703125" customWidth="1"/>
    <col min="12138" max="12138" width="12.85546875" customWidth="1"/>
    <col min="12139" max="12139" width="12.5703125" customWidth="1"/>
    <col min="12140" max="12140" width="2.85546875" customWidth="1"/>
    <col min="12289" max="12289" width="2.7109375" customWidth="1"/>
    <col min="12290" max="12290" width="9.140625" customWidth="1"/>
    <col min="12291" max="12291" width="29.7109375" customWidth="1"/>
    <col min="12292" max="12292" width="8.140625" customWidth="1"/>
    <col min="12293" max="12301" width="4.7109375" customWidth="1"/>
    <col min="12302" max="12302" width="7.7109375" customWidth="1"/>
    <col min="12303" max="12311" width="4.7109375" customWidth="1"/>
    <col min="12314" max="12314" width="3.7109375" customWidth="1"/>
    <col min="12315" max="12332" width="0" hidden="1" customWidth="1"/>
    <col min="12339" max="12392" width="0" hidden="1" customWidth="1"/>
    <col min="12393" max="12393" width="12.5703125" customWidth="1"/>
    <col min="12394" max="12394" width="12.85546875" customWidth="1"/>
    <col min="12395" max="12395" width="12.5703125" customWidth="1"/>
    <col min="12396" max="12396" width="2.85546875" customWidth="1"/>
    <col min="12545" max="12545" width="2.7109375" customWidth="1"/>
    <col min="12546" max="12546" width="9.140625" customWidth="1"/>
    <col min="12547" max="12547" width="29.7109375" customWidth="1"/>
    <col min="12548" max="12548" width="8.140625" customWidth="1"/>
    <col min="12549" max="12557" width="4.7109375" customWidth="1"/>
    <col min="12558" max="12558" width="7.7109375" customWidth="1"/>
    <col min="12559" max="12567" width="4.7109375" customWidth="1"/>
    <col min="12570" max="12570" width="3.7109375" customWidth="1"/>
    <col min="12571" max="12588" width="0" hidden="1" customWidth="1"/>
    <col min="12595" max="12648" width="0" hidden="1" customWidth="1"/>
    <col min="12649" max="12649" width="12.5703125" customWidth="1"/>
    <col min="12650" max="12650" width="12.85546875" customWidth="1"/>
    <col min="12651" max="12651" width="12.5703125" customWidth="1"/>
    <col min="12652" max="12652" width="2.85546875" customWidth="1"/>
    <col min="12801" max="12801" width="2.7109375" customWidth="1"/>
    <col min="12802" max="12802" width="9.140625" customWidth="1"/>
    <col min="12803" max="12803" width="29.7109375" customWidth="1"/>
    <col min="12804" max="12804" width="8.140625" customWidth="1"/>
    <col min="12805" max="12813" width="4.7109375" customWidth="1"/>
    <col min="12814" max="12814" width="7.7109375" customWidth="1"/>
    <col min="12815" max="12823" width="4.7109375" customWidth="1"/>
    <col min="12826" max="12826" width="3.7109375" customWidth="1"/>
    <col min="12827" max="12844" width="0" hidden="1" customWidth="1"/>
    <col min="12851" max="12904" width="0" hidden="1" customWidth="1"/>
    <col min="12905" max="12905" width="12.5703125" customWidth="1"/>
    <col min="12906" max="12906" width="12.85546875" customWidth="1"/>
    <col min="12907" max="12907" width="12.5703125" customWidth="1"/>
    <col min="12908" max="12908" width="2.85546875" customWidth="1"/>
    <col min="13057" max="13057" width="2.7109375" customWidth="1"/>
    <col min="13058" max="13058" width="9.140625" customWidth="1"/>
    <col min="13059" max="13059" width="29.7109375" customWidth="1"/>
    <col min="13060" max="13060" width="8.140625" customWidth="1"/>
    <col min="13061" max="13069" width="4.7109375" customWidth="1"/>
    <col min="13070" max="13070" width="7.7109375" customWidth="1"/>
    <col min="13071" max="13079" width="4.7109375" customWidth="1"/>
    <col min="13082" max="13082" width="3.7109375" customWidth="1"/>
    <col min="13083" max="13100" width="0" hidden="1" customWidth="1"/>
    <col min="13107" max="13160" width="0" hidden="1" customWidth="1"/>
    <col min="13161" max="13161" width="12.5703125" customWidth="1"/>
    <col min="13162" max="13162" width="12.85546875" customWidth="1"/>
    <col min="13163" max="13163" width="12.5703125" customWidth="1"/>
    <col min="13164" max="13164" width="2.85546875" customWidth="1"/>
    <col min="13313" max="13313" width="2.7109375" customWidth="1"/>
    <col min="13314" max="13314" width="9.140625" customWidth="1"/>
    <col min="13315" max="13315" width="29.7109375" customWidth="1"/>
    <col min="13316" max="13316" width="8.140625" customWidth="1"/>
    <col min="13317" max="13325" width="4.7109375" customWidth="1"/>
    <col min="13326" max="13326" width="7.7109375" customWidth="1"/>
    <col min="13327" max="13335" width="4.7109375" customWidth="1"/>
    <col min="13338" max="13338" width="3.7109375" customWidth="1"/>
    <col min="13339" max="13356" width="0" hidden="1" customWidth="1"/>
    <col min="13363" max="13416" width="0" hidden="1" customWidth="1"/>
    <col min="13417" max="13417" width="12.5703125" customWidth="1"/>
    <col min="13418" max="13418" width="12.85546875" customWidth="1"/>
    <col min="13419" max="13419" width="12.5703125" customWidth="1"/>
    <col min="13420" max="13420" width="2.85546875" customWidth="1"/>
    <col min="13569" max="13569" width="2.7109375" customWidth="1"/>
    <col min="13570" max="13570" width="9.140625" customWidth="1"/>
    <col min="13571" max="13571" width="29.7109375" customWidth="1"/>
    <col min="13572" max="13572" width="8.140625" customWidth="1"/>
    <col min="13573" max="13581" width="4.7109375" customWidth="1"/>
    <col min="13582" max="13582" width="7.7109375" customWidth="1"/>
    <col min="13583" max="13591" width="4.7109375" customWidth="1"/>
    <col min="13594" max="13594" width="3.7109375" customWidth="1"/>
    <col min="13595" max="13612" width="0" hidden="1" customWidth="1"/>
    <col min="13619" max="13672" width="0" hidden="1" customWidth="1"/>
    <col min="13673" max="13673" width="12.5703125" customWidth="1"/>
    <col min="13674" max="13674" width="12.85546875" customWidth="1"/>
    <col min="13675" max="13675" width="12.5703125" customWidth="1"/>
    <col min="13676" max="13676" width="2.85546875" customWidth="1"/>
    <col min="13825" max="13825" width="2.7109375" customWidth="1"/>
    <col min="13826" max="13826" width="9.140625" customWidth="1"/>
    <col min="13827" max="13827" width="29.7109375" customWidth="1"/>
    <col min="13828" max="13828" width="8.140625" customWidth="1"/>
    <col min="13829" max="13837" width="4.7109375" customWidth="1"/>
    <col min="13838" max="13838" width="7.7109375" customWidth="1"/>
    <col min="13839" max="13847" width="4.7109375" customWidth="1"/>
    <col min="13850" max="13850" width="3.7109375" customWidth="1"/>
    <col min="13851" max="13868" width="0" hidden="1" customWidth="1"/>
    <col min="13875" max="13928" width="0" hidden="1" customWidth="1"/>
    <col min="13929" max="13929" width="12.5703125" customWidth="1"/>
    <col min="13930" max="13930" width="12.85546875" customWidth="1"/>
    <col min="13931" max="13931" width="12.5703125" customWidth="1"/>
    <col min="13932" max="13932" width="2.85546875" customWidth="1"/>
    <col min="14081" max="14081" width="2.7109375" customWidth="1"/>
    <col min="14082" max="14082" width="9.140625" customWidth="1"/>
    <col min="14083" max="14083" width="29.7109375" customWidth="1"/>
    <col min="14084" max="14084" width="8.140625" customWidth="1"/>
    <col min="14085" max="14093" width="4.7109375" customWidth="1"/>
    <col min="14094" max="14094" width="7.7109375" customWidth="1"/>
    <col min="14095" max="14103" width="4.7109375" customWidth="1"/>
    <col min="14106" max="14106" width="3.7109375" customWidth="1"/>
    <col min="14107" max="14124" width="0" hidden="1" customWidth="1"/>
    <col min="14131" max="14184" width="0" hidden="1" customWidth="1"/>
    <col min="14185" max="14185" width="12.5703125" customWidth="1"/>
    <col min="14186" max="14186" width="12.85546875" customWidth="1"/>
    <col min="14187" max="14187" width="12.5703125" customWidth="1"/>
    <col min="14188" max="14188" width="2.85546875" customWidth="1"/>
    <col min="14337" max="14337" width="2.7109375" customWidth="1"/>
    <col min="14338" max="14338" width="9.140625" customWidth="1"/>
    <col min="14339" max="14339" width="29.7109375" customWidth="1"/>
    <col min="14340" max="14340" width="8.140625" customWidth="1"/>
    <col min="14341" max="14349" width="4.7109375" customWidth="1"/>
    <col min="14350" max="14350" width="7.7109375" customWidth="1"/>
    <col min="14351" max="14359" width="4.7109375" customWidth="1"/>
    <col min="14362" max="14362" width="3.7109375" customWidth="1"/>
    <col min="14363" max="14380" width="0" hidden="1" customWidth="1"/>
    <col min="14387" max="14440" width="0" hidden="1" customWidth="1"/>
    <col min="14441" max="14441" width="12.5703125" customWidth="1"/>
    <col min="14442" max="14442" width="12.85546875" customWidth="1"/>
    <col min="14443" max="14443" width="12.5703125" customWidth="1"/>
    <col min="14444" max="14444" width="2.85546875" customWidth="1"/>
    <col min="14593" max="14593" width="2.7109375" customWidth="1"/>
    <col min="14594" max="14594" width="9.140625" customWidth="1"/>
    <col min="14595" max="14595" width="29.7109375" customWidth="1"/>
    <col min="14596" max="14596" width="8.140625" customWidth="1"/>
    <col min="14597" max="14605" width="4.7109375" customWidth="1"/>
    <col min="14606" max="14606" width="7.7109375" customWidth="1"/>
    <col min="14607" max="14615" width="4.7109375" customWidth="1"/>
    <col min="14618" max="14618" width="3.7109375" customWidth="1"/>
    <col min="14619" max="14636" width="0" hidden="1" customWidth="1"/>
    <col min="14643" max="14696" width="0" hidden="1" customWidth="1"/>
    <col min="14697" max="14697" width="12.5703125" customWidth="1"/>
    <col min="14698" max="14698" width="12.85546875" customWidth="1"/>
    <col min="14699" max="14699" width="12.5703125" customWidth="1"/>
    <col min="14700" max="14700" width="2.85546875" customWidth="1"/>
    <col min="14849" max="14849" width="2.7109375" customWidth="1"/>
    <col min="14850" max="14850" width="9.140625" customWidth="1"/>
    <col min="14851" max="14851" width="29.7109375" customWidth="1"/>
    <col min="14852" max="14852" width="8.140625" customWidth="1"/>
    <col min="14853" max="14861" width="4.7109375" customWidth="1"/>
    <col min="14862" max="14862" width="7.7109375" customWidth="1"/>
    <col min="14863" max="14871" width="4.7109375" customWidth="1"/>
    <col min="14874" max="14874" width="3.7109375" customWidth="1"/>
    <col min="14875" max="14892" width="0" hidden="1" customWidth="1"/>
    <col min="14899" max="14952" width="0" hidden="1" customWidth="1"/>
    <col min="14953" max="14953" width="12.5703125" customWidth="1"/>
    <col min="14954" max="14954" width="12.85546875" customWidth="1"/>
    <col min="14955" max="14955" width="12.5703125" customWidth="1"/>
    <col min="14956" max="14956" width="2.85546875" customWidth="1"/>
    <col min="15105" max="15105" width="2.7109375" customWidth="1"/>
    <col min="15106" max="15106" width="9.140625" customWidth="1"/>
    <col min="15107" max="15107" width="29.7109375" customWidth="1"/>
    <col min="15108" max="15108" width="8.140625" customWidth="1"/>
    <col min="15109" max="15117" width="4.7109375" customWidth="1"/>
    <col min="15118" max="15118" width="7.7109375" customWidth="1"/>
    <col min="15119" max="15127" width="4.7109375" customWidth="1"/>
    <col min="15130" max="15130" width="3.7109375" customWidth="1"/>
    <col min="15131" max="15148" width="0" hidden="1" customWidth="1"/>
    <col min="15155" max="15208" width="0" hidden="1" customWidth="1"/>
    <col min="15209" max="15209" width="12.5703125" customWidth="1"/>
    <col min="15210" max="15210" width="12.85546875" customWidth="1"/>
    <col min="15211" max="15211" width="12.5703125" customWidth="1"/>
    <col min="15212" max="15212" width="2.85546875" customWidth="1"/>
    <col min="15361" max="15361" width="2.7109375" customWidth="1"/>
    <col min="15362" max="15362" width="9.140625" customWidth="1"/>
    <col min="15363" max="15363" width="29.7109375" customWidth="1"/>
    <col min="15364" max="15364" width="8.140625" customWidth="1"/>
    <col min="15365" max="15373" width="4.7109375" customWidth="1"/>
    <col min="15374" max="15374" width="7.7109375" customWidth="1"/>
    <col min="15375" max="15383" width="4.7109375" customWidth="1"/>
    <col min="15386" max="15386" width="3.7109375" customWidth="1"/>
    <col min="15387" max="15404" width="0" hidden="1" customWidth="1"/>
    <col min="15411" max="15464" width="0" hidden="1" customWidth="1"/>
    <col min="15465" max="15465" width="12.5703125" customWidth="1"/>
    <col min="15466" max="15466" width="12.85546875" customWidth="1"/>
    <col min="15467" max="15467" width="12.5703125" customWidth="1"/>
    <col min="15468" max="15468" width="2.85546875" customWidth="1"/>
    <col min="15617" max="15617" width="2.7109375" customWidth="1"/>
    <col min="15618" max="15618" width="9.140625" customWidth="1"/>
    <col min="15619" max="15619" width="29.7109375" customWidth="1"/>
    <col min="15620" max="15620" width="8.140625" customWidth="1"/>
    <col min="15621" max="15629" width="4.7109375" customWidth="1"/>
    <col min="15630" max="15630" width="7.7109375" customWidth="1"/>
    <col min="15631" max="15639" width="4.7109375" customWidth="1"/>
    <col min="15642" max="15642" width="3.7109375" customWidth="1"/>
    <col min="15643" max="15660" width="0" hidden="1" customWidth="1"/>
    <col min="15667" max="15720" width="0" hidden="1" customWidth="1"/>
    <col min="15721" max="15721" width="12.5703125" customWidth="1"/>
    <col min="15722" max="15722" width="12.85546875" customWidth="1"/>
    <col min="15723" max="15723" width="12.5703125" customWidth="1"/>
    <col min="15724" max="15724" width="2.85546875" customWidth="1"/>
    <col min="15873" max="15873" width="2.7109375" customWidth="1"/>
    <col min="15874" max="15874" width="9.140625" customWidth="1"/>
    <col min="15875" max="15875" width="29.7109375" customWidth="1"/>
    <col min="15876" max="15876" width="8.140625" customWidth="1"/>
    <col min="15877" max="15885" width="4.7109375" customWidth="1"/>
    <col min="15886" max="15886" width="7.7109375" customWidth="1"/>
    <col min="15887" max="15895" width="4.7109375" customWidth="1"/>
    <col min="15898" max="15898" width="3.7109375" customWidth="1"/>
    <col min="15899" max="15916" width="0" hidden="1" customWidth="1"/>
    <col min="15923" max="15976" width="0" hidden="1" customWidth="1"/>
    <col min="15977" max="15977" width="12.5703125" customWidth="1"/>
    <col min="15978" max="15978" width="12.85546875" customWidth="1"/>
    <col min="15979" max="15979" width="12.5703125" customWidth="1"/>
    <col min="15980" max="15980" width="2.85546875" customWidth="1"/>
    <col min="16129" max="16129" width="2.7109375" customWidth="1"/>
    <col min="16130" max="16130" width="9.140625" customWidth="1"/>
    <col min="16131" max="16131" width="29.7109375" customWidth="1"/>
    <col min="16132" max="16132" width="8.140625" customWidth="1"/>
    <col min="16133" max="16141" width="4.7109375" customWidth="1"/>
    <col min="16142" max="16142" width="7.7109375" customWidth="1"/>
    <col min="16143" max="16151" width="4.7109375" customWidth="1"/>
    <col min="16154" max="16154" width="3.7109375" customWidth="1"/>
    <col min="16155" max="16172" width="0" hidden="1" customWidth="1"/>
    <col min="16179" max="16232" width="0" hidden="1" customWidth="1"/>
    <col min="16233" max="16233" width="12.5703125" customWidth="1"/>
    <col min="16234" max="16234" width="12.85546875" customWidth="1"/>
    <col min="16235" max="16235" width="12.5703125" customWidth="1"/>
    <col min="16236" max="16236" width="2.85546875" customWidth="1"/>
  </cols>
  <sheetData>
    <row r="1" spans="1:108" ht="15.75" thickBot="1">
      <c r="A1" s="101"/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6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8"/>
      <c r="AT1" s="9"/>
      <c r="AU1" s="9"/>
      <c r="AV1" s="9"/>
      <c r="AW1" s="9"/>
      <c r="AX1" s="9"/>
      <c r="AY1" s="10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2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0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2"/>
      <c r="DA1" s="9"/>
      <c r="DB1" s="9"/>
      <c r="DC1" s="9"/>
      <c r="DD1" s="13"/>
    </row>
    <row r="2" spans="1:108" ht="15.75" thickBot="1">
      <c r="A2" s="100"/>
      <c r="B2" s="15" t="s">
        <v>0</v>
      </c>
      <c r="C2" s="16">
        <v>41398</v>
      </c>
      <c r="D2" s="17" t="s">
        <v>1</v>
      </c>
      <c r="E2" s="169" t="s">
        <v>27</v>
      </c>
      <c r="F2" s="170"/>
      <c r="G2" s="170"/>
      <c r="H2" s="170"/>
      <c r="I2" s="170"/>
      <c r="J2" s="170"/>
      <c r="K2" s="170"/>
      <c r="L2" s="170"/>
      <c r="M2" s="171"/>
      <c r="N2" s="30">
        <f>'TEAM DETAIL SCORING'!N2</f>
        <v>36.799999999999997</v>
      </c>
      <c r="O2" s="172" t="s">
        <v>2</v>
      </c>
      <c r="P2" s="173"/>
      <c r="Q2" s="173"/>
      <c r="R2" s="173"/>
      <c r="S2" s="173"/>
      <c r="T2" s="173"/>
      <c r="U2" s="173"/>
      <c r="V2" s="173"/>
      <c r="W2" s="174"/>
      <c r="X2" s="30">
        <f>'TEAM DETAIL SCORING'!X2</f>
        <v>37.200000000000003</v>
      </c>
      <c r="Y2" s="20">
        <f>N2+X2</f>
        <v>74</v>
      </c>
      <c r="Z2" s="21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22"/>
      <c r="AT2" s="23"/>
      <c r="AU2" s="23"/>
      <c r="AV2" s="23"/>
      <c r="AW2" s="23"/>
      <c r="AX2" s="23"/>
      <c r="AY2" s="24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6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4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6"/>
      <c r="DA2" s="23"/>
      <c r="DB2" s="23"/>
      <c r="DC2" s="23"/>
      <c r="DD2" s="27"/>
    </row>
    <row r="3" spans="1:108" ht="15.75" thickBot="1">
      <c r="A3" s="102"/>
      <c r="B3" s="29" t="s">
        <v>3</v>
      </c>
      <c r="C3" s="30" t="str">
        <f>'TEAM DETAIL SCORING'!C3</f>
        <v>55 degrees, clouds, wind 10 mph</v>
      </c>
      <c r="D3" s="31" t="s">
        <v>5</v>
      </c>
      <c r="E3" s="175" t="s">
        <v>28</v>
      </c>
      <c r="F3" s="176"/>
      <c r="G3" s="176"/>
      <c r="H3" s="176"/>
      <c r="I3" s="176"/>
      <c r="J3" s="176"/>
      <c r="K3" s="176"/>
      <c r="L3" s="176"/>
      <c r="M3" s="177"/>
      <c r="N3" s="30">
        <f>'TEAM DETAIL SCORING'!N3</f>
        <v>140</v>
      </c>
      <c r="O3" s="178" t="s">
        <v>6</v>
      </c>
      <c r="P3" s="179"/>
      <c r="Q3" s="179"/>
      <c r="R3" s="179"/>
      <c r="S3" s="179"/>
      <c r="T3" s="179"/>
      <c r="U3" s="179"/>
      <c r="V3" s="179"/>
      <c r="W3" s="180"/>
      <c r="X3" s="30">
        <f>'TEAM DETAIL SCORING'!X3</f>
        <v>142</v>
      </c>
      <c r="Y3" s="34">
        <f>AVERAGE(N3:X3)</f>
        <v>141</v>
      </c>
      <c r="Z3" s="6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22"/>
      <c r="AT3" s="23"/>
      <c r="AU3" s="23"/>
      <c r="AV3" s="23"/>
      <c r="AW3" s="23"/>
      <c r="AX3" s="23"/>
      <c r="AY3" s="24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6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4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6"/>
      <c r="DA3" s="23"/>
      <c r="DB3" s="23"/>
      <c r="DC3" s="23"/>
      <c r="DD3" s="27"/>
    </row>
    <row r="4" spans="1:108" ht="15.75" thickBot="1">
      <c r="A4" s="100"/>
      <c r="B4" s="35"/>
      <c r="C4" s="36"/>
      <c r="D4" s="37" t="s">
        <v>7</v>
      </c>
      <c r="E4" s="38">
        <v>4</v>
      </c>
      <c r="F4" s="38">
        <v>4</v>
      </c>
      <c r="G4" s="38">
        <v>3</v>
      </c>
      <c r="H4" s="38">
        <v>4</v>
      </c>
      <c r="I4" s="38">
        <v>5</v>
      </c>
      <c r="J4" s="38">
        <v>3</v>
      </c>
      <c r="K4" s="38">
        <v>4</v>
      </c>
      <c r="L4" s="38">
        <v>5</v>
      </c>
      <c r="M4" s="38">
        <v>4</v>
      </c>
      <c r="N4" s="38">
        <f>SUM(E4:M4)</f>
        <v>36</v>
      </c>
      <c r="O4" s="38">
        <v>4</v>
      </c>
      <c r="P4" s="38">
        <v>3</v>
      </c>
      <c r="Q4" s="38">
        <v>4</v>
      </c>
      <c r="R4" s="38">
        <v>3</v>
      </c>
      <c r="S4" s="38">
        <v>5</v>
      </c>
      <c r="T4" s="38">
        <v>4</v>
      </c>
      <c r="U4" s="38">
        <v>4</v>
      </c>
      <c r="V4" s="38">
        <v>4</v>
      </c>
      <c r="W4" s="38">
        <v>5</v>
      </c>
      <c r="X4" s="38">
        <f>SUM(O4:W4)</f>
        <v>36</v>
      </c>
      <c r="Y4" s="38">
        <f>N4+X4</f>
        <v>72</v>
      </c>
      <c r="Z4" s="21"/>
      <c r="AA4" s="7">
        <f>E4</f>
        <v>4</v>
      </c>
      <c r="AB4" s="7">
        <f t="shared" ref="AB4:AH4" si="0">F4</f>
        <v>4</v>
      </c>
      <c r="AC4" s="7">
        <f t="shared" si="0"/>
        <v>3</v>
      </c>
      <c r="AD4" s="7">
        <f t="shared" si="0"/>
        <v>4</v>
      </c>
      <c r="AE4" s="7">
        <f t="shared" si="0"/>
        <v>5</v>
      </c>
      <c r="AF4" s="7">
        <f t="shared" si="0"/>
        <v>3</v>
      </c>
      <c r="AG4" s="7">
        <f t="shared" si="0"/>
        <v>4</v>
      </c>
      <c r="AH4" s="7">
        <f t="shared" si="0"/>
        <v>5</v>
      </c>
      <c r="AI4" s="7">
        <f>M4</f>
        <v>4</v>
      </c>
      <c r="AJ4" s="7">
        <f>O4</f>
        <v>4</v>
      </c>
      <c r="AK4" s="7">
        <f t="shared" ref="AK4:AR4" si="1">P4</f>
        <v>3</v>
      </c>
      <c r="AL4" s="7">
        <f t="shared" si="1"/>
        <v>4</v>
      </c>
      <c r="AM4" s="7">
        <f t="shared" si="1"/>
        <v>3</v>
      </c>
      <c r="AN4" s="7">
        <f t="shared" si="1"/>
        <v>5</v>
      </c>
      <c r="AO4" s="7">
        <f t="shared" si="1"/>
        <v>4</v>
      </c>
      <c r="AP4" s="7">
        <f t="shared" si="1"/>
        <v>4</v>
      </c>
      <c r="AQ4" s="7">
        <f t="shared" si="1"/>
        <v>4</v>
      </c>
      <c r="AR4" s="7">
        <f t="shared" si="1"/>
        <v>5</v>
      </c>
      <c r="AS4" s="22"/>
      <c r="AT4" s="23"/>
      <c r="AU4" s="23"/>
      <c r="AV4" s="23"/>
      <c r="AW4" s="23"/>
      <c r="AX4" s="23"/>
      <c r="AY4" s="24">
        <f>E4</f>
        <v>4</v>
      </c>
      <c r="AZ4" s="25">
        <f t="shared" ref="AZ4:BG4" si="2">F4</f>
        <v>4</v>
      </c>
      <c r="BA4" s="25">
        <f t="shared" si="2"/>
        <v>3</v>
      </c>
      <c r="BB4" s="25">
        <f t="shared" si="2"/>
        <v>4</v>
      </c>
      <c r="BC4" s="25">
        <f t="shared" si="2"/>
        <v>5</v>
      </c>
      <c r="BD4" s="25">
        <f t="shared" si="2"/>
        <v>3</v>
      </c>
      <c r="BE4" s="25">
        <f t="shared" si="2"/>
        <v>4</v>
      </c>
      <c r="BF4" s="25">
        <f t="shared" si="2"/>
        <v>5</v>
      </c>
      <c r="BG4" s="25">
        <f t="shared" si="2"/>
        <v>4</v>
      </c>
      <c r="BH4" s="25">
        <f>O4</f>
        <v>4</v>
      </c>
      <c r="BI4" s="25">
        <f t="shared" ref="BI4:BP4" si="3">P4</f>
        <v>3</v>
      </c>
      <c r="BJ4" s="25">
        <f t="shared" si="3"/>
        <v>4</v>
      </c>
      <c r="BK4" s="25">
        <f t="shared" si="3"/>
        <v>3</v>
      </c>
      <c r="BL4" s="25">
        <f t="shared" si="3"/>
        <v>5</v>
      </c>
      <c r="BM4" s="25">
        <f t="shared" si="3"/>
        <v>4</v>
      </c>
      <c r="BN4" s="25">
        <f t="shared" si="3"/>
        <v>4</v>
      </c>
      <c r="BO4" s="25">
        <f t="shared" si="3"/>
        <v>4</v>
      </c>
      <c r="BP4" s="26">
        <f t="shared" si="3"/>
        <v>5</v>
      </c>
      <c r="BQ4" s="25">
        <f>E4</f>
        <v>4</v>
      </c>
      <c r="BR4" s="25">
        <f t="shared" ref="BR4:BY4" si="4">F4</f>
        <v>4</v>
      </c>
      <c r="BS4" s="25">
        <f t="shared" si="4"/>
        <v>3</v>
      </c>
      <c r="BT4" s="25">
        <f t="shared" si="4"/>
        <v>4</v>
      </c>
      <c r="BU4" s="25">
        <f t="shared" si="4"/>
        <v>5</v>
      </c>
      <c r="BV4" s="25">
        <f t="shared" si="4"/>
        <v>3</v>
      </c>
      <c r="BW4" s="25">
        <f t="shared" si="4"/>
        <v>4</v>
      </c>
      <c r="BX4" s="25">
        <f t="shared" si="4"/>
        <v>5</v>
      </c>
      <c r="BY4" s="25">
        <f t="shared" si="4"/>
        <v>4</v>
      </c>
      <c r="BZ4" s="25">
        <f>O4</f>
        <v>4</v>
      </c>
      <c r="CA4" s="25">
        <f t="shared" ref="CA4:CH4" si="5">P4</f>
        <v>3</v>
      </c>
      <c r="CB4" s="25">
        <f t="shared" si="5"/>
        <v>4</v>
      </c>
      <c r="CC4" s="25">
        <f t="shared" si="5"/>
        <v>3</v>
      </c>
      <c r="CD4" s="25">
        <f t="shared" si="5"/>
        <v>5</v>
      </c>
      <c r="CE4" s="25">
        <f t="shared" si="5"/>
        <v>4</v>
      </c>
      <c r="CF4" s="25">
        <f t="shared" si="5"/>
        <v>4</v>
      </c>
      <c r="CG4" s="25">
        <f t="shared" si="5"/>
        <v>4</v>
      </c>
      <c r="CH4" s="25">
        <f t="shared" si="5"/>
        <v>5</v>
      </c>
      <c r="CI4" s="24">
        <f>E4</f>
        <v>4</v>
      </c>
      <c r="CJ4" s="25">
        <f t="shared" ref="CJ4:CQ4" si="6">F4</f>
        <v>4</v>
      </c>
      <c r="CK4" s="25">
        <f t="shared" si="6"/>
        <v>3</v>
      </c>
      <c r="CL4" s="25">
        <f t="shared" si="6"/>
        <v>4</v>
      </c>
      <c r="CM4" s="25">
        <f t="shared" si="6"/>
        <v>5</v>
      </c>
      <c r="CN4" s="25">
        <f t="shared" si="6"/>
        <v>3</v>
      </c>
      <c r="CO4" s="25">
        <f t="shared" si="6"/>
        <v>4</v>
      </c>
      <c r="CP4" s="25">
        <f t="shared" si="6"/>
        <v>5</v>
      </c>
      <c r="CQ4" s="25">
        <f t="shared" si="6"/>
        <v>4</v>
      </c>
      <c r="CR4" s="25">
        <f>O4</f>
        <v>4</v>
      </c>
      <c r="CS4" s="25">
        <f t="shared" ref="CS4:CZ4" si="7">P4</f>
        <v>3</v>
      </c>
      <c r="CT4" s="25">
        <f t="shared" si="7"/>
        <v>4</v>
      </c>
      <c r="CU4" s="25">
        <f t="shared" si="7"/>
        <v>3</v>
      </c>
      <c r="CV4" s="25">
        <f t="shared" si="7"/>
        <v>5</v>
      </c>
      <c r="CW4" s="25">
        <f t="shared" si="7"/>
        <v>4</v>
      </c>
      <c r="CX4" s="25">
        <f t="shared" si="7"/>
        <v>4</v>
      </c>
      <c r="CY4" s="25">
        <f t="shared" si="7"/>
        <v>4</v>
      </c>
      <c r="CZ4" s="26">
        <f t="shared" si="7"/>
        <v>5</v>
      </c>
      <c r="DA4" s="23"/>
      <c r="DB4" s="23"/>
      <c r="DC4" s="23"/>
      <c r="DD4" s="27"/>
    </row>
    <row r="5" spans="1:108" ht="23.25" thickBot="1">
      <c r="A5" s="100"/>
      <c r="B5" s="43" t="s">
        <v>14</v>
      </c>
      <c r="C5" s="202" t="s">
        <v>15</v>
      </c>
      <c r="D5" s="203"/>
      <c r="E5" s="43">
        <v>1</v>
      </c>
      <c r="F5" s="43">
        <v>2</v>
      </c>
      <c r="G5" s="43">
        <v>3</v>
      </c>
      <c r="H5" s="43">
        <v>4</v>
      </c>
      <c r="I5" s="43">
        <v>5</v>
      </c>
      <c r="J5" s="43">
        <v>6</v>
      </c>
      <c r="K5" s="43">
        <v>7</v>
      </c>
      <c r="L5" s="43">
        <v>8</v>
      </c>
      <c r="M5" s="43">
        <v>9</v>
      </c>
      <c r="N5" s="44" t="s">
        <v>16</v>
      </c>
      <c r="O5" s="43">
        <v>10</v>
      </c>
      <c r="P5" s="43">
        <v>11</v>
      </c>
      <c r="Q5" s="43">
        <v>12</v>
      </c>
      <c r="R5" s="43">
        <v>13</v>
      </c>
      <c r="S5" s="43">
        <v>14</v>
      </c>
      <c r="T5" s="43">
        <v>15</v>
      </c>
      <c r="U5" s="43">
        <v>16</v>
      </c>
      <c r="V5" s="43">
        <v>17</v>
      </c>
      <c r="W5" s="43">
        <v>18</v>
      </c>
      <c r="X5" s="44" t="s">
        <v>17</v>
      </c>
      <c r="Y5" s="44" t="s">
        <v>18</v>
      </c>
      <c r="Z5" s="21"/>
      <c r="AA5" s="45" t="s">
        <v>4</v>
      </c>
      <c r="AB5" s="45" t="s">
        <v>4</v>
      </c>
      <c r="AC5" s="45" t="s">
        <v>4</v>
      </c>
      <c r="AD5" s="46" t="s">
        <v>4</v>
      </c>
      <c r="AE5" s="46" t="s">
        <v>4</v>
      </c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47" t="s">
        <v>19</v>
      </c>
      <c r="AT5" s="48" t="s">
        <v>20</v>
      </c>
      <c r="AU5" s="48" t="s">
        <v>7</v>
      </c>
      <c r="AV5" s="48" t="s">
        <v>21</v>
      </c>
      <c r="AW5" s="48" t="s">
        <v>22</v>
      </c>
      <c r="AX5" s="49" t="s">
        <v>23</v>
      </c>
      <c r="AY5" s="46" t="s">
        <v>4</v>
      </c>
      <c r="AZ5" s="46" t="s">
        <v>4</v>
      </c>
      <c r="BA5" s="46" t="s">
        <v>4</v>
      </c>
      <c r="BB5" s="46" t="s">
        <v>4</v>
      </c>
      <c r="BC5" s="46" t="s">
        <v>4</v>
      </c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1"/>
      <c r="BQ5" s="46" t="s">
        <v>4</v>
      </c>
      <c r="BR5" s="46" t="s">
        <v>4</v>
      </c>
      <c r="BS5" s="46" t="s">
        <v>4</v>
      </c>
      <c r="BT5" s="46" t="s">
        <v>4</v>
      </c>
      <c r="BU5" s="46" t="s">
        <v>4</v>
      </c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2" t="s">
        <v>4</v>
      </c>
      <c r="CJ5" s="46" t="s">
        <v>4</v>
      </c>
      <c r="CK5" s="46" t="s">
        <v>4</v>
      </c>
      <c r="CL5" s="46" t="s">
        <v>4</v>
      </c>
      <c r="CM5" s="46" t="s">
        <v>4</v>
      </c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47" t="s">
        <v>24</v>
      </c>
      <c r="DB5" s="48" t="s">
        <v>25</v>
      </c>
      <c r="DC5" s="49" t="s">
        <v>26</v>
      </c>
      <c r="DD5" s="27"/>
    </row>
    <row r="6" spans="1:108" ht="18">
      <c r="A6" s="132">
        <v>1</v>
      </c>
      <c r="B6" s="104" t="s">
        <v>128</v>
      </c>
      <c r="C6" s="105" t="s">
        <v>53</v>
      </c>
      <c r="D6" s="106"/>
      <c r="E6" s="107">
        <f>VLOOKUP($C6, 'TEAM DETAIL SCORING'!$C$4:'TEAM DETAIL SCORING'!$Y$250,3,FALSE)</f>
        <v>5</v>
      </c>
      <c r="F6" s="107">
        <f>VLOOKUP($C6, 'TEAM DETAIL SCORING'!$C$4:'TEAM DETAIL SCORING'!$Y$250,4,FALSE)</f>
        <v>4</v>
      </c>
      <c r="G6" s="107">
        <f>VLOOKUP($C6, 'TEAM DETAIL SCORING'!$C$4:'TEAM DETAIL SCORING'!$Y$250,5,FALSE)</f>
        <v>3</v>
      </c>
      <c r="H6" s="107">
        <f>VLOOKUP($C6, 'TEAM DETAIL SCORING'!$C$4:'TEAM DETAIL SCORING'!$Y$250,6,FALSE)</f>
        <v>4</v>
      </c>
      <c r="I6" s="107">
        <f>VLOOKUP($C6, 'TEAM DETAIL SCORING'!$C$4:'TEAM DETAIL SCORING'!$Y$250,7,FALSE)</f>
        <v>5</v>
      </c>
      <c r="J6" s="107">
        <f>VLOOKUP($C6, 'TEAM DETAIL SCORING'!$C$4:'TEAM DETAIL SCORING'!$Y$250,8,FALSE)</f>
        <v>4</v>
      </c>
      <c r="K6" s="107">
        <f>VLOOKUP($C6, 'TEAM DETAIL SCORING'!$C$4:'TEAM DETAIL SCORING'!$Y$250,9,FALSE)</f>
        <v>4</v>
      </c>
      <c r="L6" s="107">
        <f>VLOOKUP($C6, 'TEAM DETAIL SCORING'!$C$4:'TEAM DETAIL SCORING'!$Y$250,10,FALSE)</f>
        <v>5</v>
      </c>
      <c r="M6" s="107">
        <f>VLOOKUP($C6, 'TEAM DETAIL SCORING'!$C$4:'TEAM DETAIL SCORING'!$Y$250,11,FALSE)</f>
        <v>4</v>
      </c>
      <c r="N6" s="108">
        <f>VLOOKUP($C6, 'TEAM DETAIL SCORING'!$C$4:'TEAM DETAIL SCORING'!$Y$250,12,FALSE)</f>
        <v>38</v>
      </c>
      <c r="O6" s="107">
        <f>VLOOKUP($C6, 'TEAM DETAIL SCORING'!$C$4:'TEAM DETAIL SCORING'!$Y$250,13,FALSE)</f>
        <v>6</v>
      </c>
      <c r="P6" s="107">
        <f>VLOOKUP($C6, 'TEAM DETAIL SCORING'!$C$4:'TEAM DETAIL SCORING'!$Y$250,14,FALSE)</f>
        <v>3</v>
      </c>
      <c r="Q6" s="107">
        <f>VLOOKUP($C6, 'TEAM DETAIL SCORING'!$C$4:'TEAM DETAIL SCORING'!$Y$250,15,FALSE)</f>
        <v>4</v>
      </c>
      <c r="R6" s="107">
        <f>VLOOKUP($C6, 'TEAM DETAIL SCORING'!$C$4:'TEAM DETAIL SCORING'!$Y$250,16,FALSE)</f>
        <v>3</v>
      </c>
      <c r="S6" s="107">
        <f>VLOOKUP($C6, 'TEAM DETAIL SCORING'!$C$4:'TEAM DETAIL SCORING'!$Y$250,17,FALSE)</f>
        <v>6</v>
      </c>
      <c r="T6" s="107">
        <f>VLOOKUP($C6, 'TEAM DETAIL SCORING'!$C$4:'TEAM DETAIL SCORING'!$Y$250,18,FALSE)</f>
        <v>4</v>
      </c>
      <c r="U6" s="107">
        <f>VLOOKUP($C6, 'TEAM DETAIL SCORING'!$C$4:'TEAM DETAIL SCORING'!$Y$250,19,FALSE)</f>
        <v>4</v>
      </c>
      <c r="V6" s="107">
        <f>VLOOKUP($C6, 'TEAM DETAIL SCORING'!$C$4:'TEAM DETAIL SCORING'!$Y$250,20,FALSE)</f>
        <v>3</v>
      </c>
      <c r="W6" s="107">
        <f>VLOOKUP($C6, 'TEAM DETAIL SCORING'!$C$4:'TEAM DETAIL SCORING'!$Y$250,21,FALSE)</f>
        <v>4</v>
      </c>
      <c r="X6" s="108">
        <f>VLOOKUP($C6, 'TEAM DETAIL SCORING'!$C$4:'TEAM DETAIL SCORING'!$Y$250,22,FALSE)</f>
        <v>37</v>
      </c>
      <c r="Y6" s="108">
        <f t="shared" ref="Y6:Y43" si="8">N6+X6</f>
        <v>75</v>
      </c>
      <c r="Z6" s="21"/>
      <c r="AA6" s="7">
        <f>IF(E6="","",E6-E$4)</f>
        <v>1</v>
      </c>
      <c r="AB6" s="7">
        <f t="shared" ref="AB6:AI7" si="9">IF(F6="","",F6-F$4)</f>
        <v>0</v>
      </c>
      <c r="AC6" s="7">
        <f t="shared" si="9"/>
        <v>0</v>
      </c>
      <c r="AD6" s="7">
        <f t="shared" si="9"/>
        <v>0</v>
      </c>
      <c r="AE6" s="7">
        <f t="shared" si="9"/>
        <v>0</v>
      </c>
      <c r="AF6" s="7">
        <f t="shared" si="9"/>
        <v>1</v>
      </c>
      <c r="AG6" s="7">
        <f t="shared" si="9"/>
        <v>0</v>
      </c>
      <c r="AH6" s="7">
        <f t="shared" si="9"/>
        <v>0</v>
      </c>
      <c r="AI6" s="7">
        <f t="shared" si="9"/>
        <v>0</v>
      </c>
      <c r="AJ6" s="7">
        <f>IF(O6="","",O6-O$4)</f>
        <v>2</v>
      </c>
      <c r="AK6" s="7">
        <f t="shared" ref="AK6:AR7" si="10">IF(P6="","",P6-P$4)</f>
        <v>0</v>
      </c>
      <c r="AL6" s="7">
        <f t="shared" si="10"/>
        <v>0</v>
      </c>
      <c r="AM6" s="7">
        <f t="shared" si="10"/>
        <v>0</v>
      </c>
      <c r="AN6" s="7">
        <f t="shared" si="10"/>
        <v>1</v>
      </c>
      <c r="AO6" s="7">
        <f t="shared" si="10"/>
        <v>0</v>
      </c>
      <c r="AP6" s="7">
        <f t="shared" si="10"/>
        <v>0</v>
      </c>
      <c r="AQ6" s="7">
        <f t="shared" si="10"/>
        <v>-1</v>
      </c>
      <c r="AR6" s="7">
        <f t="shared" si="10"/>
        <v>-1</v>
      </c>
      <c r="AS6" s="58">
        <f>COUNTIF($AA6:$AR6,"=-2")</f>
        <v>0</v>
      </c>
      <c r="AT6" s="59">
        <f>COUNTIF($AA6:$AR6,"=-1")</f>
        <v>2</v>
      </c>
      <c r="AU6" s="59">
        <f>COUNTIF($AA6:$AR6,"=0")</f>
        <v>12</v>
      </c>
      <c r="AV6" s="59">
        <f>COUNTIF($AA6:$AR6,"=1")</f>
        <v>3</v>
      </c>
      <c r="AW6" s="59">
        <f>COUNTIF($AA6:$AR6,"=2")</f>
        <v>1</v>
      </c>
      <c r="AX6" s="60">
        <f>COUNTIF($AA6:$AR6,"&gt;2")</f>
        <v>0</v>
      </c>
      <c r="AY6" s="50" t="str">
        <f t="shared" ref="AY6:BN7" si="11">IF(AA$4=3,AA6,"")</f>
        <v/>
      </c>
      <c r="AZ6" s="50" t="str">
        <f t="shared" si="11"/>
        <v/>
      </c>
      <c r="BA6" s="50">
        <f t="shared" si="11"/>
        <v>0</v>
      </c>
      <c r="BB6" s="50" t="str">
        <f t="shared" si="11"/>
        <v/>
      </c>
      <c r="BC6" s="50" t="str">
        <f t="shared" si="11"/>
        <v/>
      </c>
      <c r="BD6" s="50">
        <f t="shared" si="11"/>
        <v>1</v>
      </c>
      <c r="BE6" s="50" t="str">
        <f t="shared" si="11"/>
        <v/>
      </c>
      <c r="BF6" s="50" t="str">
        <f t="shared" si="11"/>
        <v/>
      </c>
      <c r="BG6" s="50" t="str">
        <f t="shared" si="11"/>
        <v/>
      </c>
      <c r="BH6" s="50" t="str">
        <f t="shared" si="11"/>
        <v/>
      </c>
      <c r="BI6" s="50">
        <f t="shared" si="11"/>
        <v>0</v>
      </c>
      <c r="BJ6" s="50" t="str">
        <f t="shared" si="11"/>
        <v/>
      </c>
      <c r="BK6" s="50">
        <f t="shared" si="11"/>
        <v>0</v>
      </c>
      <c r="BL6" s="50" t="str">
        <f t="shared" si="11"/>
        <v/>
      </c>
      <c r="BM6" s="50" t="str">
        <f t="shared" si="11"/>
        <v/>
      </c>
      <c r="BN6" s="50" t="str">
        <f t="shared" si="11"/>
        <v/>
      </c>
      <c r="BO6" s="50" t="str">
        <f t="shared" ref="BO6:BP7" si="12">IF(AQ$4=3,AQ6,"")</f>
        <v/>
      </c>
      <c r="BP6" s="51" t="str">
        <f t="shared" si="12"/>
        <v/>
      </c>
      <c r="BQ6" s="50">
        <f t="shared" ref="BQ6:CF7" si="13">IF(AA$4=4,AA6,"")</f>
        <v>1</v>
      </c>
      <c r="BR6" s="50">
        <f t="shared" si="13"/>
        <v>0</v>
      </c>
      <c r="BS6" s="50" t="str">
        <f t="shared" si="13"/>
        <v/>
      </c>
      <c r="BT6" s="50">
        <f t="shared" si="13"/>
        <v>0</v>
      </c>
      <c r="BU6" s="50" t="str">
        <f t="shared" si="13"/>
        <v/>
      </c>
      <c r="BV6" s="50" t="str">
        <f t="shared" si="13"/>
        <v/>
      </c>
      <c r="BW6" s="50">
        <f t="shared" si="13"/>
        <v>0</v>
      </c>
      <c r="BX6" s="50" t="str">
        <f t="shared" si="13"/>
        <v/>
      </c>
      <c r="BY6" s="50">
        <f t="shared" si="13"/>
        <v>0</v>
      </c>
      <c r="BZ6" s="50">
        <f t="shared" si="13"/>
        <v>2</v>
      </c>
      <c r="CA6" s="50" t="str">
        <f t="shared" si="13"/>
        <v/>
      </c>
      <c r="CB6" s="50">
        <f t="shared" si="13"/>
        <v>0</v>
      </c>
      <c r="CC6" s="50" t="str">
        <f t="shared" si="13"/>
        <v/>
      </c>
      <c r="CD6" s="50" t="str">
        <f t="shared" si="13"/>
        <v/>
      </c>
      <c r="CE6" s="50">
        <f t="shared" si="13"/>
        <v>0</v>
      </c>
      <c r="CF6" s="50">
        <f t="shared" si="13"/>
        <v>0</v>
      </c>
      <c r="CG6" s="50">
        <f t="shared" ref="CG6:CH7" si="14">IF(AQ$4=4,AQ6,"")</f>
        <v>-1</v>
      </c>
      <c r="CH6" s="50" t="str">
        <f t="shared" si="14"/>
        <v/>
      </c>
      <c r="CI6" s="61" t="str">
        <f t="shared" ref="CI6:CX7" si="15">IF(AA$4=5,AA6,"")</f>
        <v/>
      </c>
      <c r="CJ6" s="50" t="str">
        <f t="shared" si="15"/>
        <v/>
      </c>
      <c r="CK6" s="50" t="str">
        <f t="shared" si="15"/>
        <v/>
      </c>
      <c r="CL6" s="50" t="str">
        <f t="shared" si="15"/>
        <v/>
      </c>
      <c r="CM6" s="50">
        <f t="shared" si="15"/>
        <v>0</v>
      </c>
      <c r="CN6" s="50" t="str">
        <f t="shared" si="15"/>
        <v/>
      </c>
      <c r="CO6" s="50" t="str">
        <f t="shared" si="15"/>
        <v/>
      </c>
      <c r="CP6" s="50">
        <f t="shared" si="15"/>
        <v>0</v>
      </c>
      <c r="CQ6" s="50" t="str">
        <f t="shared" si="15"/>
        <v/>
      </c>
      <c r="CR6" s="50" t="str">
        <f t="shared" si="15"/>
        <v/>
      </c>
      <c r="CS6" s="50" t="str">
        <f t="shared" si="15"/>
        <v/>
      </c>
      <c r="CT6" s="50" t="str">
        <f t="shared" si="15"/>
        <v/>
      </c>
      <c r="CU6" s="50" t="str">
        <f t="shared" si="15"/>
        <v/>
      </c>
      <c r="CV6" s="50">
        <f t="shared" si="15"/>
        <v>1</v>
      </c>
      <c r="CW6" s="50" t="str">
        <f t="shared" si="15"/>
        <v/>
      </c>
      <c r="CX6" s="50" t="str">
        <f t="shared" si="15"/>
        <v/>
      </c>
      <c r="CY6" s="50" t="str">
        <f t="shared" ref="CY6:CZ7" si="16">IF(AQ$4=5,AQ6,"")</f>
        <v/>
      </c>
      <c r="CZ6" s="50">
        <f t="shared" si="16"/>
        <v>-1</v>
      </c>
      <c r="DA6" s="62">
        <f>SUM(AY6:BP6)</f>
        <v>1</v>
      </c>
      <c r="DB6" s="63">
        <f>SUM(BQ6:CH6)</f>
        <v>2</v>
      </c>
      <c r="DC6" s="64">
        <f>SUM(CI6:CZ6)</f>
        <v>0</v>
      </c>
      <c r="DD6" s="27"/>
    </row>
    <row r="7" spans="1:108" ht="18">
      <c r="A7" s="130">
        <v>2</v>
      </c>
      <c r="B7" s="118" t="s">
        <v>146</v>
      </c>
      <c r="C7" s="119" t="s">
        <v>64</v>
      </c>
      <c r="D7" s="120"/>
      <c r="E7" s="121">
        <f>VLOOKUP($C7, 'TEAM DETAIL SCORING'!$C$4:'TEAM DETAIL SCORING'!$Y$250,3,FALSE)</f>
        <v>4</v>
      </c>
      <c r="F7" s="121">
        <f>VLOOKUP($C7, 'TEAM DETAIL SCORING'!$C$4:'TEAM DETAIL SCORING'!$Y$250,4,FALSE)</f>
        <v>3</v>
      </c>
      <c r="G7" s="121">
        <f>VLOOKUP($C7, 'TEAM DETAIL SCORING'!$C$4:'TEAM DETAIL SCORING'!$Y$250,5,FALSE)</f>
        <v>3</v>
      </c>
      <c r="H7" s="121">
        <f>VLOOKUP($C7, 'TEAM DETAIL SCORING'!$C$4:'TEAM DETAIL SCORING'!$Y$250,6,FALSE)</f>
        <v>4</v>
      </c>
      <c r="I7" s="121">
        <f>VLOOKUP($C7, 'TEAM DETAIL SCORING'!$C$4:'TEAM DETAIL SCORING'!$Y$250,7,FALSE)</f>
        <v>6</v>
      </c>
      <c r="J7" s="121">
        <f>VLOOKUP($C7, 'TEAM DETAIL SCORING'!$C$4:'TEAM DETAIL SCORING'!$Y$250,8,FALSE)</f>
        <v>4</v>
      </c>
      <c r="K7" s="121">
        <f>VLOOKUP($C7, 'TEAM DETAIL SCORING'!$C$4:'TEAM DETAIL SCORING'!$Y$250,9,FALSE)</f>
        <v>5</v>
      </c>
      <c r="L7" s="121">
        <f>VLOOKUP($C7, 'TEAM DETAIL SCORING'!$C$4:'TEAM DETAIL SCORING'!$Y$250,10,FALSE)</f>
        <v>5</v>
      </c>
      <c r="M7" s="121">
        <f>VLOOKUP($C7, 'TEAM DETAIL SCORING'!$C$4:'TEAM DETAIL SCORING'!$Y$250,11,FALSE)</f>
        <v>5</v>
      </c>
      <c r="N7" s="122">
        <f>VLOOKUP($C7, 'TEAM DETAIL SCORING'!$C$4:'TEAM DETAIL SCORING'!$Y$250,12,FALSE)</f>
        <v>39</v>
      </c>
      <c r="O7" s="121">
        <f>VLOOKUP($C7, 'TEAM DETAIL SCORING'!$C$4:'TEAM DETAIL SCORING'!$Y$250,13,FALSE)</f>
        <v>4</v>
      </c>
      <c r="P7" s="121">
        <f>VLOOKUP($C7, 'TEAM DETAIL SCORING'!$C$4:'TEAM DETAIL SCORING'!$Y$250,14,FALSE)</f>
        <v>3</v>
      </c>
      <c r="Q7" s="121">
        <f>VLOOKUP($C7, 'TEAM DETAIL SCORING'!$C$4:'TEAM DETAIL SCORING'!$Y$250,15,FALSE)</f>
        <v>4</v>
      </c>
      <c r="R7" s="121">
        <f>VLOOKUP($C7, 'TEAM DETAIL SCORING'!$C$4:'TEAM DETAIL SCORING'!$Y$250,16,FALSE)</f>
        <v>3</v>
      </c>
      <c r="S7" s="121">
        <f>VLOOKUP($C7, 'TEAM DETAIL SCORING'!$C$4:'TEAM DETAIL SCORING'!$Y$250,17,FALSE)</f>
        <v>5</v>
      </c>
      <c r="T7" s="121">
        <f>VLOOKUP($C7, 'TEAM DETAIL SCORING'!$C$4:'TEAM DETAIL SCORING'!$Y$250,18,FALSE)</f>
        <v>5</v>
      </c>
      <c r="U7" s="121">
        <f>VLOOKUP($C7, 'TEAM DETAIL SCORING'!$C$4:'TEAM DETAIL SCORING'!$Y$250,19,FALSE)</f>
        <v>4</v>
      </c>
      <c r="V7" s="121">
        <f>VLOOKUP($C7, 'TEAM DETAIL SCORING'!$C$4:'TEAM DETAIL SCORING'!$Y$250,20,FALSE)</f>
        <v>5</v>
      </c>
      <c r="W7" s="121">
        <f>VLOOKUP($C7, 'TEAM DETAIL SCORING'!$C$4:'TEAM DETAIL SCORING'!$Y$250,21,FALSE)</f>
        <v>5</v>
      </c>
      <c r="X7" s="122">
        <f>VLOOKUP($C7, 'TEAM DETAIL SCORING'!$C$4:'TEAM DETAIL SCORING'!$Y$250,22,FALSE)</f>
        <v>38</v>
      </c>
      <c r="Y7" s="122">
        <f t="shared" si="8"/>
        <v>77</v>
      </c>
      <c r="Z7" s="21"/>
      <c r="AA7" s="7">
        <f>IF(E7="","",E7-E$4)</f>
        <v>0</v>
      </c>
      <c r="AB7" s="7">
        <f t="shared" si="9"/>
        <v>-1</v>
      </c>
      <c r="AC7" s="7">
        <f t="shared" si="9"/>
        <v>0</v>
      </c>
      <c r="AD7" s="7">
        <f t="shared" si="9"/>
        <v>0</v>
      </c>
      <c r="AE7" s="7">
        <f t="shared" si="9"/>
        <v>1</v>
      </c>
      <c r="AF7" s="7">
        <f t="shared" si="9"/>
        <v>1</v>
      </c>
      <c r="AG7" s="7">
        <f t="shared" si="9"/>
        <v>1</v>
      </c>
      <c r="AH7" s="7">
        <f t="shared" si="9"/>
        <v>0</v>
      </c>
      <c r="AI7" s="7">
        <f t="shared" si="9"/>
        <v>1</v>
      </c>
      <c r="AJ7" s="7">
        <f>IF(O7="","",O7-O$4)</f>
        <v>0</v>
      </c>
      <c r="AK7" s="7">
        <f t="shared" si="10"/>
        <v>0</v>
      </c>
      <c r="AL7" s="7">
        <f t="shared" si="10"/>
        <v>0</v>
      </c>
      <c r="AM7" s="7">
        <f t="shared" si="10"/>
        <v>0</v>
      </c>
      <c r="AN7" s="7">
        <f t="shared" si="10"/>
        <v>0</v>
      </c>
      <c r="AO7" s="7">
        <f t="shared" si="10"/>
        <v>1</v>
      </c>
      <c r="AP7" s="7">
        <f t="shared" si="10"/>
        <v>0</v>
      </c>
      <c r="AQ7" s="7">
        <f t="shared" si="10"/>
        <v>1</v>
      </c>
      <c r="AR7" s="7">
        <f t="shared" si="10"/>
        <v>0</v>
      </c>
      <c r="AS7" s="65">
        <f>COUNTIF($AA7:$AR7,"=-2")</f>
        <v>0</v>
      </c>
      <c r="AT7" s="66">
        <f>COUNTIF($AA7:$AR7,"=-1")</f>
        <v>1</v>
      </c>
      <c r="AU7" s="66">
        <f>COUNTIF($AA7:$AR7,"=0")</f>
        <v>11</v>
      </c>
      <c r="AV7" s="66">
        <f>COUNTIF($AA7:$AR7,"=1")</f>
        <v>6</v>
      </c>
      <c r="AW7" s="66">
        <f>COUNTIF($AA7:$AR7,"=2")</f>
        <v>0</v>
      </c>
      <c r="AX7" s="67">
        <f>COUNTIF($AA7:$AR7,"&gt;2")</f>
        <v>0</v>
      </c>
      <c r="AY7" s="50" t="str">
        <f>IF(AA$4=3,AA7,"")</f>
        <v/>
      </c>
      <c r="AZ7" s="50" t="str">
        <f t="shared" si="11"/>
        <v/>
      </c>
      <c r="BA7" s="50">
        <f t="shared" si="11"/>
        <v>0</v>
      </c>
      <c r="BB7" s="50" t="str">
        <f t="shared" si="11"/>
        <v/>
      </c>
      <c r="BC7" s="50" t="str">
        <f t="shared" si="11"/>
        <v/>
      </c>
      <c r="BD7" s="50">
        <f t="shared" si="11"/>
        <v>1</v>
      </c>
      <c r="BE7" s="50" t="str">
        <f t="shared" si="11"/>
        <v/>
      </c>
      <c r="BF7" s="50" t="str">
        <f t="shared" si="11"/>
        <v/>
      </c>
      <c r="BG7" s="50" t="str">
        <f t="shared" si="11"/>
        <v/>
      </c>
      <c r="BH7" s="50" t="str">
        <f t="shared" si="11"/>
        <v/>
      </c>
      <c r="BI7" s="50">
        <f t="shared" si="11"/>
        <v>0</v>
      </c>
      <c r="BJ7" s="50" t="str">
        <f t="shared" si="11"/>
        <v/>
      </c>
      <c r="BK7" s="50">
        <f t="shared" si="11"/>
        <v>0</v>
      </c>
      <c r="BL7" s="50" t="str">
        <f t="shared" si="11"/>
        <v/>
      </c>
      <c r="BM7" s="50" t="str">
        <f t="shared" si="11"/>
        <v/>
      </c>
      <c r="BN7" s="50" t="str">
        <f t="shared" si="11"/>
        <v/>
      </c>
      <c r="BO7" s="50" t="str">
        <f t="shared" si="12"/>
        <v/>
      </c>
      <c r="BP7" s="51" t="str">
        <f t="shared" si="12"/>
        <v/>
      </c>
      <c r="BQ7" s="50">
        <f>IF(AA$4=4,AA7,"")</f>
        <v>0</v>
      </c>
      <c r="BR7" s="50">
        <f t="shared" si="13"/>
        <v>-1</v>
      </c>
      <c r="BS7" s="50" t="str">
        <f t="shared" si="13"/>
        <v/>
      </c>
      <c r="BT7" s="50">
        <f t="shared" si="13"/>
        <v>0</v>
      </c>
      <c r="BU7" s="50" t="str">
        <f t="shared" si="13"/>
        <v/>
      </c>
      <c r="BV7" s="50" t="str">
        <f t="shared" si="13"/>
        <v/>
      </c>
      <c r="BW7" s="50">
        <f t="shared" si="13"/>
        <v>1</v>
      </c>
      <c r="BX7" s="50" t="str">
        <f t="shared" si="13"/>
        <v/>
      </c>
      <c r="BY7" s="50">
        <f t="shared" si="13"/>
        <v>1</v>
      </c>
      <c r="BZ7" s="50">
        <f t="shared" si="13"/>
        <v>0</v>
      </c>
      <c r="CA7" s="50" t="str">
        <f t="shared" si="13"/>
        <v/>
      </c>
      <c r="CB7" s="50">
        <f t="shared" si="13"/>
        <v>0</v>
      </c>
      <c r="CC7" s="50" t="str">
        <f t="shared" si="13"/>
        <v/>
      </c>
      <c r="CD7" s="50" t="str">
        <f t="shared" si="13"/>
        <v/>
      </c>
      <c r="CE7" s="50">
        <f t="shared" si="13"/>
        <v>1</v>
      </c>
      <c r="CF7" s="50">
        <f t="shared" si="13"/>
        <v>0</v>
      </c>
      <c r="CG7" s="50">
        <f t="shared" si="14"/>
        <v>1</v>
      </c>
      <c r="CH7" s="50" t="str">
        <f t="shared" si="14"/>
        <v/>
      </c>
      <c r="CI7" s="61" t="str">
        <f>IF(AA$4=5,AA7,"")</f>
        <v/>
      </c>
      <c r="CJ7" s="50" t="str">
        <f t="shared" si="15"/>
        <v/>
      </c>
      <c r="CK7" s="50" t="str">
        <f t="shared" si="15"/>
        <v/>
      </c>
      <c r="CL7" s="50" t="str">
        <f t="shared" si="15"/>
        <v/>
      </c>
      <c r="CM7" s="50">
        <f t="shared" si="15"/>
        <v>1</v>
      </c>
      <c r="CN7" s="50" t="str">
        <f t="shared" si="15"/>
        <v/>
      </c>
      <c r="CO7" s="50" t="str">
        <f t="shared" si="15"/>
        <v/>
      </c>
      <c r="CP7" s="50">
        <f t="shared" si="15"/>
        <v>0</v>
      </c>
      <c r="CQ7" s="50" t="str">
        <f t="shared" si="15"/>
        <v/>
      </c>
      <c r="CR7" s="50" t="str">
        <f t="shared" si="15"/>
        <v/>
      </c>
      <c r="CS7" s="50" t="str">
        <f t="shared" si="15"/>
        <v/>
      </c>
      <c r="CT7" s="50" t="str">
        <f t="shared" si="15"/>
        <v/>
      </c>
      <c r="CU7" s="50" t="str">
        <f t="shared" si="15"/>
        <v/>
      </c>
      <c r="CV7" s="50">
        <f t="shared" si="15"/>
        <v>0</v>
      </c>
      <c r="CW7" s="50" t="str">
        <f t="shared" si="15"/>
        <v/>
      </c>
      <c r="CX7" s="50" t="str">
        <f t="shared" si="15"/>
        <v/>
      </c>
      <c r="CY7" s="50" t="str">
        <f t="shared" si="16"/>
        <v/>
      </c>
      <c r="CZ7" s="50">
        <f t="shared" si="16"/>
        <v>0</v>
      </c>
      <c r="DA7" s="68">
        <f>SUM(AY7:BP7)</f>
        <v>1</v>
      </c>
      <c r="DB7" s="69">
        <f>SUM(BQ7:CH7)</f>
        <v>3</v>
      </c>
      <c r="DC7" s="70">
        <f>SUM(CI7:CZ7)</f>
        <v>1</v>
      </c>
      <c r="DD7" s="27"/>
    </row>
    <row r="8" spans="1:108" ht="18">
      <c r="A8" s="128">
        <v>3</v>
      </c>
      <c r="B8" s="123" t="s">
        <v>131</v>
      </c>
      <c r="C8" s="124" t="s">
        <v>121</v>
      </c>
      <c r="D8" s="125"/>
      <c r="E8" s="126">
        <f>VLOOKUP($C8, 'TEAM DETAIL SCORING'!$C$4:'TEAM DETAIL SCORING'!$Y$250,3,FALSE)</f>
        <v>3</v>
      </c>
      <c r="F8" s="126">
        <f>VLOOKUP($C8, 'TEAM DETAIL SCORING'!$C$4:'TEAM DETAIL SCORING'!$Y$250,4,FALSE)</f>
        <v>5</v>
      </c>
      <c r="G8" s="126">
        <f>VLOOKUP($C8, 'TEAM DETAIL SCORING'!$C$4:'TEAM DETAIL SCORING'!$Y$250,5,FALSE)</f>
        <v>3</v>
      </c>
      <c r="H8" s="126">
        <f>VLOOKUP($C8, 'TEAM DETAIL SCORING'!$C$4:'TEAM DETAIL SCORING'!$Y$250,6,FALSE)</f>
        <v>3</v>
      </c>
      <c r="I8" s="126">
        <f>VLOOKUP($C8, 'TEAM DETAIL SCORING'!$C$4:'TEAM DETAIL SCORING'!$Y$250,7,FALSE)</f>
        <v>6</v>
      </c>
      <c r="J8" s="126">
        <f>VLOOKUP($C8, 'TEAM DETAIL SCORING'!$C$4:'TEAM DETAIL SCORING'!$Y$250,8,FALSE)</f>
        <v>4</v>
      </c>
      <c r="K8" s="126">
        <f>VLOOKUP($C8, 'TEAM DETAIL SCORING'!$C$4:'TEAM DETAIL SCORING'!$Y$250,9,FALSE)</f>
        <v>5</v>
      </c>
      <c r="L8" s="126">
        <f>VLOOKUP($C8, 'TEAM DETAIL SCORING'!$C$4:'TEAM DETAIL SCORING'!$Y$250,10,FALSE)</f>
        <v>5</v>
      </c>
      <c r="M8" s="126">
        <f>VLOOKUP($C8, 'TEAM DETAIL SCORING'!$C$4:'TEAM DETAIL SCORING'!$Y$250,11,FALSE)</f>
        <v>4</v>
      </c>
      <c r="N8" s="127">
        <f>VLOOKUP($C8, 'TEAM DETAIL SCORING'!$C$4:'TEAM DETAIL SCORING'!$Y$250,12,FALSE)</f>
        <v>38</v>
      </c>
      <c r="O8" s="126">
        <f>VLOOKUP($C8, 'TEAM DETAIL SCORING'!$C$4:'TEAM DETAIL SCORING'!$Y$250,13,FALSE)</f>
        <v>4</v>
      </c>
      <c r="P8" s="126">
        <f>VLOOKUP($C8, 'TEAM DETAIL SCORING'!$C$4:'TEAM DETAIL SCORING'!$Y$250,14,FALSE)</f>
        <v>4</v>
      </c>
      <c r="Q8" s="126">
        <f>VLOOKUP($C8, 'TEAM DETAIL SCORING'!$C$4:'TEAM DETAIL SCORING'!$Y$250,15,FALSE)</f>
        <v>6</v>
      </c>
      <c r="R8" s="126">
        <f>VLOOKUP($C8, 'TEAM DETAIL SCORING'!$C$4:'TEAM DETAIL SCORING'!$Y$250,16,FALSE)</f>
        <v>3</v>
      </c>
      <c r="S8" s="126">
        <f>VLOOKUP($C8, 'TEAM DETAIL SCORING'!$C$4:'TEAM DETAIL SCORING'!$Y$250,17,FALSE)</f>
        <v>5</v>
      </c>
      <c r="T8" s="126">
        <f>VLOOKUP($C8, 'TEAM DETAIL SCORING'!$C$4:'TEAM DETAIL SCORING'!$Y$250,18,FALSE)</f>
        <v>5</v>
      </c>
      <c r="U8" s="126">
        <f>VLOOKUP($C8, 'TEAM DETAIL SCORING'!$C$4:'TEAM DETAIL SCORING'!$Y$250,19,FALSE)</f>
        <v>4</v>
      </c>
      <c r="V8" s="126">
        <f>VLOOKUP($C8, 'TEAM DETAIL SCORING'!$C$4:'TEAM DETAIL SCORING'!$Y$250,20,FALSE)</f>
        <v>4</v>
      </c>
      <c r="W8" s="126">
        <f>VLOOKUP($C8, 'TEAM DETAIL SCORING'!$C$4:'TEAM DETAIL SCORING'!$Y$250,21,FALSE)</f>
        <v>6</v>
      </c>
      <c r="X8" s="127">
        <f>VLOOKUP($C8, 'TEAM DETAIL SCORING'!$C$4:'TEAM DETAIL SCORING'!$Y$250,22,FALSE)</f>
        <v>41</v>
      </c>
      <c r="Y8" s="127">
        <f t="shared" si="8"/>
        <v>79</v>
      </c>
      <c r="Z8" s="21"/>
      <c r="AA8" s="7">
        <f>IF(E8="","",E8-E$4)</f>
        <v>-1</v>
      </c>
      <c r="AB8" s="7">
        <f t="shared" ref="AB8:AI9" si="17">IF(F8="","",F8-F$4)</f>
        <v>1</v>
      </c>
      <c r="AC8" s="7">
        <f t="shared" si="17"/>
        <v>0</v>
      </c>
      <c r="AD8" s="7">
        <f t="shared" si="17"/>
        <v>-1</v>
      </c>
      <c r="AE8" s="7">
        <f t="shared" si="17"/>
        <v>1</v>
      </c>
      <c r="AF8" s="7">
        <f t="shared" si="17"/>
        <v>1</v>
      </c>
      <c r="AG8" s="7">
        <f t="shared" si="17"/>
        <v>1</v>
      </c>
      <c r="AH8" s="7">
        <f t="shared" si="17"/>
        <v>0</v>
      </c>
      <c r="AI8" s="7">
        <f t="shared" si="17"/>
        <v>0</v>
      </c>
      <c r="AJ8" s="7">
        <f>IF(O8="","",O8-O$4)</f>
        <v>0</v>
      </c>
      <c r="AK8" s="7">
        <f t="shared" ref="AK8:AR9" si="18">IF(P8="","",P8-P$4)</f>
        <v>1</v>
      </c>
      <c r="AL8" s="7">
        <f t="shared" si="18"/>
        <v>2</v>
      </c>
      <c r="AM8" s="7">
        <f t="shared" si="18"/>
        <v>0</v>
      </c>
      <c r="AN8" s="7">
        <f t="shared" si="18"/>
        <v>0</v>
      </c>
      <c r="AO8" s="7">
        <f t="shared" si="18"/>
        <v>1</v>
      </c>
      <c r="AP8" s="7">
        <f t="shared" si="18"/>
        <v>0</v>
      </c>
      <c r="AQ8" s="7">
        <f t="shared" si="18"/>
        <v>0</v>
      </c>
      <c r="AR8" s="7">
        <f t="shared" si="18"/>
        <v>1</v>
      </c>
      <c r="AS8" s="58">
        <f>COUNTIF($AA8:$AR8,"=-2")</f>
        <v>0</v>
      </c>
      <c r="AT8" s="59">
        <f>COUNTIF($AA8:$AR8,"=-1")</f>
        <v>2</v>
      </c>
      <c r="AU8" s="59">
        <f>COUNTIF($AA8:$AR8,"=0")</f>
        <v>8</v>
      </c>
      <c r="AV8" s="59">
        <f>COUNTIF($AA8:$AR8,"=1")</f>
        <v>7</v>
      </c>
      <c r="AW8" s="59">
        <f>COUNTIF($AA8:$AR8,"=2")</f>
        <v>1</v>
      </c>
      <c r="AX8" s="60">
        <f>COUNTIF($AA8:$AR8,"&gt;2")</f>
        <v>0</v>
      </c>
      <c r="AY8" s="50" t="str">
        <f>IF(AA$4=3,AA8,"")</f>
        <v/>
      </c>
      <c r="AZ8" s="50" t="str">
        <f t="shared" ref="AZ8:BO9" si="19">IF(AB$4=3,AB8,"")</f>
        <v/>
      </c>
      <c r="BA8" s="50">
        <f t="shared" si="19"/>
        <v>0</v>
      </c>
      <c r="BB8" s="50" t="str">
        <f t="shared" si="19"/>
        <v/>
      </c>
      <c r="BC8" s="50" t="str">
        <f t="shared" si="19"/>
        <v/>
      </c>
      <c r="BD8" s="50">
        <f t="shared" si="19"/>
        <v>1</v>
      </c>
      <c r="BE8" s="50" t="str">
        <f t="shared" si="19"/>
        <v/>
      </c>
      <c r="BF8" s="50" t="str">
        <f t="shared" si="19"/>
        <v/>
      </c>
      <c r="BG8" s="50" t="str">
        <f t="shared" si="19"/>
        <v/>
      </c>
      <c r="BH8" s="50" t="str">
        <f t="shared" si="19"/>
        <v/>
      </c>
      <c r="BI8" s="50">
        <f t="shared" si="19"/>
        <v>1</v>
      </c>
      <c r="BJ8" s="50" t="str">
        <f t="shared" si="19"/>
        <v/>
      </c>
      <c r="BK8" s="50">
        <f t="shared" si="19"/>
        <v>0</v>
      </c>
      <c r="BL8" s="50" t="str">
        <f t="shared" si="19"/>
        <v/>
      </c>
      <c r="BM8" s="50" t="str">
        <f t="shared" si="19"/>
        <v/>
      </c>
      <c r="BN8" s="50" t="str">
        <f t="shared" si="19"/>
        <v/>
      </c>
      <c r="BO8" s="50" t="str">
        <f t="shared" si="19"/>
        <v/>
      </c>
      <c r="BP8" s="51" t="str">
        <f>IF(AR$4=3,AR8,"")</f>
        <v/>
      </c>
      <c r="BQ8" s="50">
        <f>IF(AA$4=4,AA8,"")</f>
        <v>-1</v>
      </c>
      <c r="BR8" s="50">
        <f t="shared" ref="BR8:CG9" si="20">IF(AB$4=4,AB8,"")</f>
        <v>1</v>
      </c>
      <c r="BS8" s="50" t="str">
        <f t="shared" si="20"/>
        <v/>
      </c>
      <c r="BT8" s="50">
        <f t="shared" si="20"/>
        <v>-1</v>
      </c>
      <c r="BU8" s="50" t="str">
        <f t="shared" si="20"/>
        <v/>
      </c>
      <c r="BV8" s="50" t="str">
        <f t="shared" si="20"/>
        <v/>
      </c>
      <c r="BW8" s="50">
        <f t="shared" si="20"/>
        <v>1</v>
      </c>
      <c r="BX8" s="50" t="str">
        <f t="shared" si="20"/>
        <v/>
      </c>
      <c r="BY8" s="50">
        <f t="shared" si="20"/>
        <v>0</v>
      </c>
      <c r="BZ8" s="50">
        <f t="shared" si="20"/>
        <v>0</v>
      </c>
      <c r="CA8" s="50" t="str">
        <f t="shared" si="20"/>
        <v/>
      </c>
      <c r="CB8" s="50">
        <f t="shared" si="20"/>
        <v>2</v>
      </c>
      <c r="CC8" s="50" t="str">
        <f t="shared" si="20"/>
        <v/>
      </c>
      <c r="CD8" s="50" t="str">
        <f t="shared" si="20"/>
        <v/>
      </c>
      <c r="CE8" s="50">
        <f t="shared" si="20"/>
        <v>1</v>
      </c>
      <c r="CF8" s="50">
        <f t="shared" si="20"/>
        <v>0</v>
      </c>
      <c r="CG8" s="50">
        <f t="shared" si="20"/>
        <v>0</v>
      </c>
      <c r="CH8" s="50" t="str">
        <f>IF(AR$4=4,AR8,"")</f>
        <v/>
      </c>
      <c r="CI8" s="61" t="str">
        <f>IF(AA$4=5,AA8,"")</f>
        <v/>
      </c>
      <c r="CJ8" s="50" t="str">
        <f t="shared" ref="CJ8:CY9" si="21">IF(AB$4=5,AB8,"")</f>
        <v/>
      </c>
      <c r="CK8" s="50" t="str">
        <f t="shared" si="21"/>
        <v/>
      </c>
      <c r="CL8" s="50" t="str">
        <f t="shared" si="21"/>
        <v/>
      </c>
      <c r="CM8" s="50">
        <f t="shared" si="21"/>
        <v>1</v>
      </c>
      <c r="CN8" s="50" t="str">
        <f t="shared" si="21"/>
        <v/>
      </c>
      <c r="CO8" s="50" t="str">
        <f t="shared" si="21"/>
        <v/>
      </c>
      <c r="CP8" s="50">
        <f t="shared" si="21"/>
        <v>0</v>
      </c>
      <c r="CQ8" s="50" t="str">
        <f t="shared" si="21"/>
        <v/>
      </c>
      <c r="CR8" s="50" t="str">
        <f t="shared" si="21"/>
        <v/>
      </c>
      <c r="CS8" s="50" t="str">
        <f t="shared" si="21"/>
        <v/>
      </c>
      <c r="CT8" s="50" t="str">
        <f t="shared" si="21"/>
        <v/>
      </c>
      <c r="CU8" s="50" t="str">
        <f t="shared" si="21"/>
        <v/>
      </c>
      <c r="CV8" s="50">
        <f t="shared" si="21"/>
        <v>0</v>
      </c>
      <c r="CW8" s="50" t="str">
        <f t="shared" si="21"/>
        <v/>
      </c>
      <c r="CX8" s="50" t="str">
        <f t="shared" si="21"/>
        <v/>
      </c>
      <c r="CY8" s="50" t="str">
        <f t="shared" si="21"/>
        <v/>
      </c>
      <c r="CZ8" s="50">
        <f>IF(AR$4=5,AR8,"")</f>
        <v>1</v>
      </c>
      <c r="DA8" s="62">
        <f>SUM(AY8:BP8)</f>
        <v>2</v>
      </c>
      <c r="DB8" s="63">
        <f>SUM(BQ8:CH8)</f>
        <v>3</v>
      </c>
      <c r="DC8" s="64">
        <f>SUM(CI8:CZ8)</f>
        <v>2</v>
      </c>
      <c r="DD8" s="27"/>
    </row>
    <row r="9" spans="1:108" ht="18">
      <c r="A9" s="146">
        <v>4</v>
      </c>
      <c r="B9" s="147" t="s">
        <v>134</v>
      </c>
      <c r="C9" s="148" t="s">
        <v>106</v>
      </c>
      <c r="D9" s="149"/>
      <c r="E9" s="150">
        <f>VLOOKUP($C9, 'TEAM DETAIL SCORING'!$C$4:'TEAM DETAIL SCORING'!$Y$250,3,FALSE)</f>
        <v>4</v>
      </c>
      <c r="F9" s="150">
        <f>VLOOKUP($C9, 'TEAM DETAIL SCORING'!$C$4:'TEAM DETAIL SCORING'!$Y$250,4,FALSE)</f>
        <v>3</v>
      </c>
      <c r="G9" s="150">
        <f>VLOOKUP($C9, 'TEAM DETAIL SCORING'!$C$4:'TEAM DETAIL SCORING'!$Y$250,5,FALSE)</f>
        <v>3</v>
      </c>
      <c r="H9" s="150">
        <f>VLOOKUP($C9, 'TEAM DETAIL SCORING'!$C$4:'TEAM DETAIL SCORING'!$Y$250,6,FALSE)</f>
        <v>5</v>
      </c>
      <c r="I9" s="150">
        <f>VLOOKUP($C9, 'TEAM DETAIL SCORING'!$C$4:'TEAM DETAIL SCORING'!$Y$250,7,FALSE)</f>
        <v>5</v>
      </c>
      <c r="J9" s="150">
        <f>VLOOKUP($C9, 'TEAM DETAIL SCORING'!$C$4:'TEAM DETAIL SCORING'!$Y$250,8,FALSE)</f>
        <v>4</v>
      </c>
      <c r="K9" s="150">
        <f>VLOOKUP($C9, 'TEAM DETAIL SCORING'!$C$4:'TEAM DETAIL SCORING'!$Y$250,9,FALSE)</f>
        <v>7</v>
      </c>
      <c r="L9" s="150">
        <f>VLOOKUP($C9, 'TEAM DETAIL SCORING'!$C$4:'TEAM DETAIL SCORING'!$Y$250,10,FALSE)</f>
        <v>6</v>
      </c>
      <c r="M9" s="150">
        <f>VLOOKUP($C9, 'TEAM DETAIL SCORING'!$C$4:'TEAM DETAIL SCORING'!$Y$250,11,FALSE)</f>
        <v>4</v>
      </c>
      <c r="N9" s="151">
        <f>VLOOKUP($C9, 'TEAM DETAIL SCORING'!$C$4:'TEAM DETAIL SCORING'!$Y$250,12,FALSE)</f>
        <v>41</v>
      </c>
      <c r="O9" s="150">
        <f>VLOOKUP($C9, 'TEAM DETAIL SCORING'!$C$4:'TEAM DETAIL SCORING'!$Y$250,13,FALSE)</f>
        <v>4</v>
      </c>
      <c r="P9" s="150">
        <f>VLOOKUP($C9, 'TEAM DETAIL SCORING'!$C$4:'TEAM DETAIL SCORING'!$Y$250,14,FALSE)</f>
        <v>3</v>
      </c>
      <c r="Q9" s="150">
        <f>VLOOKUP($C9, 'TEAM DETAIL SCORING'!$C$4:'TEAM DETAIL SCORING'!$Y$250,15,FALSE)</f>
        <v>7</v>
      </c>
      <c r="R9" s="150">
        <f>VLOOKUP($C9, 'TEAM DETAIL SCORING'!$C$4:'TEAM DETAIL SCORING'!$Y$250,16,FALSE)</f>
        <v>3</v>
      </c>
      <c r="S9" s="150">
        <f>VLOOKUP($C9, 'TEAM DETAIL SCORING'!$C$4:'TEAM DETAIL SCORING'!$Y$250,17,FALSE)</f>
        <v>4</v>
      </c>
      <c r="T9" s="150">
        <f>VLOOKUP($C9, 'TEAM DETAIL SCORING'!$C$4:'TEAM DETAIL SCORING'!$Y$250,18,FALSE)</f>
        <v>5</v>
      </c>
      <c r="U9" s="150">
        <f>VLOOKUP($C9, 'TEAM DETAIL SCORING'!$C$4:'TEAM DETAIL SCORING'!$Y$250,19,FALSE)</f>
        <v>4</v>
      </c>
      <c r="V9" s="150">
        <f>VLOOKUP($C9, 'TEAM DETAIL SCORING'!$C$4:'TEAM DETAIL SCORING'!$Y$250,20,FALSE)</f>
        <v>5</v>
      </c>
      <c r="W9" s="150">
        <f>VLOOKUP($C9, 'TEAM DETAIL SCORING'!$C$4:'TEAM DETAIL SCORING'!$Y$250,21,FALSE)</f>
        <v>4</v>
      </c>
      <c r="X9" s="151">
        <f>VLOOKUP($C9, 'TEAM DETAIL SCORING'!$C$4:'TEAM DETAIL SCORING'!$Y$250,22,FALSE)</f>
        <v>39</v>
      </c>
      <c r="Y9" s="151">
        <f t="shared" si="8"/>
        <v>80</v>
      </c>
      <c r="Z9" s="21"/>
      <c r="AA9" s="7">
        <f>IF(E9="","",E9-E$4)</f>
        <v>0</v>
      </c>
      <c r="AB9" s="7">
        <f t="shared" si="17"/>
        <v>-1</v>
      </c>
      <c r="AC9" s="7">
        <f t="shared" si="17"/>
        <v>0</v>
      </c>
      <c r="AD9" s="7">
        <f t="shared" si="17"/>
        <v>1</v>
      </c>
      <c r="AE9" s="7">
        <f t="shared" si="17"/>
        <v>0</v>
      </c>
      <c r="AF9" s="7">
        <f t="shared" si="17"/>
        <v>1</v>
      </c>
      <c r="AG9" s="7">
        <f t="shared" si="17"/>
        <v>3</v>
      </c>
      <c r="AH9" s="7">
        <f t="shared" si="17"/>
        <v>1</v>
      </c>
      <c r="AI9" s="7">
        <f t="shared" si="17"/>
        <v>0</v>
      </c>
      <c r="AJ9" s="7">
        <f>IF(O9="","",O9-O$4)</f>
        <v>0</v>
      </c>
      <c r="AK9" s="7">
        <f t="shared" si="18"/>
        <v>0</v>
      </c>
      <c r="AL9" s="7">
        <f t="shared" si="18"/>
        <v>3</v>
      </c>
      <c r="AM9" s="7">
        <f t="shared" si="18"/>
        <v>0</v>
      </c>
      <c r="AN9" s="7">
        <f t="shared" si="18"/>
        <v>-1</v>
      </c>
      <c r="AO9" s="7">
        <f t="shared" si="18"/>
        <v>1</v>
      </c>
      <c r="AP9" s="7">
        <f t="shared" si="18"/>
        <v>0</v>
      </c>
      <c r="AQ9" s="7">
        <f t="shared" si="18"/>
        <v>1</v>
      </c>
      <c r="AR9" s="7">
        <f t="shared" si="18"/>
        <v>-1</v>
      </c>
      <c r="AS9" s="65">
        <f>COUNTIF($AA9:$AR9,"=-2")</f>
        <v>0</v>
      </c>
      <c r="AT9" s="66">
        <f>COUNTIF($AA9:$AR9,"=-1")</f>
        <v>3</v>
      </c>
      <c r="AU9" s="66">
        <f>COUNTIF($AA9:$AR9,"=0")</f>
        <v>8</v>
      </c>
      <c r="AV9" s="66">
        <f>COUNTIF($AA9:$AR9,"=1")</f>
        <v>5</v>
      </c>
      <c r="AW9" s="66">
        <f>COUNTIF($AA9:$AR9,"=2")</f>
        <v>0</v>
      </c>
      <c r="AX9" s="67">
        <f>COUNTIF($AA9:$AR9,"&gt;2")</f>
        <v>2</v>
      </c>
      <c r="AY9" s="50" t="str">
        <f>IF(AA$4=3,AA9,"")</f>
        <v/>
      </c>
      <c r="AZ9" s="50" t="str">
        <f t="shared" si="19"/>
        <v/>
      </c>
      <c r="BA9" s="50">
        <f t="shared" si="19"/>
        <v>0</v>
      </c>
      <c r="BB9" s="50" t="str">
        <f t="shared" si="19"/>
        <v/>
      </c>
      <c r="BC9" s="50" t="str">
        <f t="shared" si="19"/>
        <v/>
      </c>
      <c r="BD9" s="50">
        <f t="shared" si="19"/>
        <v>1</v>
      </c>
      <c r="BE9" s="50" t="str">
        <f t="shared" si="19"/>
        <v/>
      </c>
      <c r="BF9" s="50" t="str">
        <f t="shared" si="19"/>
        <v/>
      </c>
      <c r="BG9" s="50" t="str">
        <f t="shared" si="19"/>
        <v/>
      </c>
      <c r="BH9" s="50" t="str">
        <f t="shared" si="19"/>
        <v/>
      </c>
      <c r="BI9" s="50">
        <f t="shared" si="19"/>
        <v>0</v>
      </c>
      <c r="BJ9" s="50" t="str">
        <f t="shared" si="19"/>
        <v/>
      </c>
      <c r="BK9" s="50">
        <f t="shared" si="19"/>
        <v>0</v>
      </c>
      <c r="BL9" s="50" t="str">
        <f t="shared" si="19"/>
        <v/>
      </c>
      <c r="BM9" s="50" t="str">
        <f t="shared" si="19"/>
        <v/>
      </c>
      <c r="BN9" s="50" t="str">
        <f t="shared" si="19"/>
        <v/>
      </c>
      <c r="BO9" s="50" t="str">
        <f t="shared" si="19"/>
        <v/>
      </c>
      <c r="BP9" s="51" t="str">
        <f>IF(AR$4=3,AR9,"")</f>
        <v/>
      </c>
      <c r="BQ9" s="50">
        <f>IF(AA$4=4,AA9,"")</f>
        <v>0</v>
      </c>
      <c r="BR9" s="50">
        <f t="shared" si="20"/>
        <v>-1</v>
      </c>
      <c r="BS9" s="50" t="str">
        <f t="shared" si="20"/>
        <v/>
      </c>
      <c r="BT9" s="50">
        <f t="shared" si="20"/>
        <v>1</v>
      </c>
      <c r="BU9" s="50" t="str">
        <f t="shared" si="20"/>
        <v/>
      </c>
      <c r="BV9" s="50" t="str">
        <f t="shared" si="20"/>
        <v/>
      </c>
      <c r="BW9" s="50">
        <f t="shared" si="20"/>
        <v>3</v>
      </c>
      <c r="BX9" s="50" t="str">
        <f t="shared" si="20"/>
        <v/>
      </c>
      <c r="BY9" s="50">
        <f t="shared" si="20"/>
        <v>0</v>
      </c>
      <c r="BZ9" s="50">
        <f t="shared" si="20"/>
        <v>0</v>
      </c>
      <c r="CA9" s="50" t="str">
        <f t="shared" si="20"/>
        <v/>
      </c>
      <c r="CB9" s="50">
        <f t="shared" si="20"/>
        <v>3</v>
      </c>
      <c r="CC9" s="50" t="str">
        <f t="shared" si="20"/>
        <v/>
      </c>
      <c r="CD9" s="50" t="str">
        <f t="shared" si="20"/>
        <v/>
      </c>
      <c r="CE9" s="50">
        <f t="shared" si="20"/>
        <v>1</v>
      </c>
      <c r="CF9" s="50">
        <f t="shared" si="20"/>
        <v>0</v>
      </c>
      <c r="CG9" s="50">
        <f t="shared" si="20"/>
        <v>1</v>
      </c>
      <c r="CH9" s="50" t="str">
        <f>IF(AR$4=4,AR9,"")</f>
        <v/>
      </c>
      <c r="CI9" s="61" t="str">
        <f>IF(AA$4=5,AA9,"")</f>
        <v/>
      </c>
      <c r="CJ9" s="50" t="str">
        <f t="shared" si="21"/>
        <v/>
      </c>
      <c r="CK9" s="50" t="str">
        <f t="shared" si="21"/>
        <v/>
      </c>
      <c r="CL9" s="50" t="str">
        <f t="shared" si="21"/>
        <v/>
      </c>
      <c r="CM9" s="50">
        <f t="shared" si="21"/>
        <v>0</v>
      </c>
      <c r="CN9" s="50" t="str">
        <f t="shared" si="21"/>
        <v/>
      </c>
      <c r="CO9" s="50" t="str">
        <f t="shared" si="21"/>
        <v/>
      </c>
      <c r="CP9" s="50">
        <f t="shared" si="21"/>
        <v>1</v>
      </c>
      <c r="CQ9" s="50" t="str">
        <f t="shared" si="21"/>
        <v/>
      </c>
      <c r="CR9" s="50" t="str">
        <f t="shared" si="21"/>
        <v/>
      </c>
      <c r="CS9" s="50" t="str">
        <f t="shared" si="21"/>
        <v/>
      </c>
      <c r="CT9" s="50" t="str">
        <f t="shared" si="21"/>
        <v/>
      </c>
      <c r="CU9" s="50" t="str">
        <f t="shared" si="21"/>
        <v/>
      </c>
      <c r="CV9" s="50">
        <f t="shared" si="21"/>
        <v>-1</v>
      </c>
      <c r="CW9" s="50" t="str">
        <f t="shared" si="21"/>
        <v/>
      </c>
      <c r="CX9" s="50" t="str">
        <f t="shared" si="21"/>
        <v/>
      </c>
      <c r="CY9" s="50" t="str">
        <f t="shared" si="21"/>
        <v/>
      </c>
      <c r="CZ9" s="50">
        <f>IF(AR$4=5,AR9,"")</f>
        <v>-1</v>
      </c>
      <c r="DA9" s="68">
        <f>SUM(AY9:BP9)</f>
        <v>1</v>
      </c>
      <c r="DB9" s="69">
        <f>SUM(BQ9:CH9)</f>
        <v>8</v>
      </c>
      <c r="DC9" s="70">
        <f>SUM(CI9:CZ9)</f>
        <v>-1</v>
      </c>
      <c r="DD9" s="27"/>
    </row>
    <row r="10" spans="1:108" ht="18">
      <c r="A10" s="146">
        <v>5</v>
      </c>
      <c r="B10" s="147" t="s">
        <v>132</v>
      </c>
      <c r="C10" s="148" t="s">
        <v>114</v>
      </c>
      <c r="D10" s="149"/>
      <c r="E10" s="150">
        <f>VLOOKUP($C10, 'TEAM DETAIL SCORING'!$C$4:'TEAM DETAIL SCORING'!$Y$250,3,FALSE)</f>
        <v>6</v>
      </c>
      <c r="F10" s="150">
        <f>VLOOKUP($C10, 'TEAM DETAIL SCORING'!$C$4:'TEAM DETAIL SCORING'!$Y$250,4,FALSE)</f>
        <v>6</v>
      </c>
      <c r="G10" s="150">
        <f>VLOOKUP($C10, 'TEAM DETAIL SCORING'!$C$4:'TEAM DETAIL SCORING'!$Y$250,5,FALSE)</f>
        <v>3</v>
      </c>
      <c r="H10" s="150">
        <f>VLOOKUP($C10, 'TEAM DETAIL SCORING'!$C$4:'TEAM DETAIL SCORING'!$Y$250,6,FALSE)</f>
        <v>5</v>
      </c>
      <c r="I10" s="150">
        <f>VLOOKUP($C10, 'TEAM DETAIL SCORING'!$C$4:'TEAM DETAIL SCORING'!$Y$250,7,FALSE)</f>
        <v>4</v>
      </c>
      <c r="J10" s="150">
        <f>VLOOKUP($C10, 'TEAM DETAIL SCORING'!$C$4:'TEAM DETAIL SCORING'!$Y$250,8,FALSE)</f>
        <v>2</v>
      </c>
      <c r="K10" s="150">
        <f>VLOOKUP($C10, 'TEAM DETAIL SCORING'!$C$4:'TEAM DETAIL SCORING'!$Y$250,9,FALSE)</f>
        <v>4</v>
      </c>
      <c r="L10" s="150">
        <f>VLOOKUP($C10, 'TEAM DETAIL SCORING'!$C$4:'TEAM DETAIL SCORING'!$Y$250,10,FALSE)</f>
        <v>6</v>
      </c>
      <c r="M10" s="150">
        <f>VLOOKUP($C10, 'TEAM DETAIL SCORING'!$C$4:'TEAM DETAIL SCORING'!$Y$250,11,FALSE)</f>
        <v>4</v>
      </c>
      <c r="N10" s="151">
        <f>VLOOKUP($C10, 'TEAM DETAIL SCORING'!$C$4:'TEAM DETAIL SCORING'!$Y$250,12,FALSE)</f>
        <v>40</v>
      </c>
      <c r="O10" s="150">
        <f>VLOOKUP($C10, 'TEAM DETAIL SCORING'!$C$4:'TEAM DETAIL SCORING'!$Y$250,13,FALSE)</f>
        <v>5</v>
      </c>
      <c r="P10" s="150">
        <f>VLOOKUP($C10, 'TEAM DETAIL SCORING'!$C$4:'TEAM DETAIL SCORING'!$Y$250,14,FALSE)</f>
        <v>3</v>
      </c>
      <c r="Q10" s="150">
        <f>VLOOKUP($C10, 'TEAM DETAIL SCORING'!$C$4:'TEAM DETAIL SCORING'!$Y$250,15,FALSE)</f>
        <v>7</v>
      </c>
      <c r="R10" s="150">
        <f>VLOOKUP($C10, 'TEAM DETAIL SCORING'!$C$4:'TEAM DETAIL SCORING'!$Y$250,16,FALSE)</f>
        <v>3</v>
      </c>
      <c r="S10" s="150">
        <f>VLOOKUP($C10, 'TEAM DETAIL SCORING'!$C$4:'TEAM DETAIL SCORING'!$Y$250,17,FALSE)</f>
        <v>4</v>
      </c>
      <c r="T10" s="150">
        <f>VLOOKUP($C10, 'TEAM DETAIL SCORING'!$C$4:'TEAM DETAIL SCORING'!$Y$250,18,FALSE)</f>
        <v>6</v>
      </c>
      <c r="U10" s="150">
        <f>VLOOKUP($C10, 'TEAM DETAIL SCORING'!$C$4:'TEAM DETAIL SCORING'!$Y$250,19,FALSE)</f>
        <v>4</v>
      </c>
      <c r="V10" s="150">
        <f>VLOOKUP($C10, 'TEAM DETAIL SCORING'!$C$4:'TEAM DETAIL SCORING'!$Y$250,20,FALSE)</f>
        <v>4</v>
      </c>
      <c r="W10" s="150">
        <f>VLOOKUP($C10, 'TEAM DETAIL SCORING'!$C$4:'TEAM DETAIL SCORING'!$Y$250,21,FALSE)</f>
        <v>5</v>
      </c>
      <c r="X10" s="151">
        <f>VLOOKUP($C10, 'TEAM DETAIL SCORING'!$C$4:'TEAM DETAIL SCORING'!$Y$250,22,FALSE)</f>
        <v>41</v>
      </c>
      <c r="Y10" s="151">
        <f t="shared" si="8"/>
        <v>81</v>
      </c>
      <c r="Z10" s="21"/>
      <c r="AA10" s="7">
        <f t="shared" ref="AA10:AI11" si="22">IF(E10="","",E10-E$4)</f>
        <v>2</v>
      </c>
      <c r="AB10" s="7">
        <f t="shared" si="22"/>
        <v>2</v>
      </c>
      <c r="AC10" s="7">
        <f t="shared" si="22"/>
        <v>0</v>
      </c>
      <c r="AD10" s="7">
        <f t="shared" si="22"/>
        <v>1</v>
      </c>
      <c r="AE10" s="7">
        <f t="shared" si="22"/>
        <v>-1</v>
      </c>
      <c r="AF10" s="7">
        <f t="shared" si="22"/>
        <v>-1</v>
      </c>
      <c r="AG10" s="7">
        <f t="shared" si="22"/>
        <v>0</v>
      </c>
      <c r="AH10" s="7">
        <f t="shared" si="22"/>
        <v>1</v>
      </c>
      <c r="AI10" s="7">
        <f t="shared" si="22"/>
        <v>0</v>
      </c>
      <c r="AJ10" s="7">
        <f t="shared" ref="AJ10:AR11" si="23">IF(O10="","",O10-O$4)</f>
        <v>1</v>
      </c>
      <c r="AK10" s="7">
        <f t="shared" si="23"/>
        <v>0</v>
      </c>
      <c r="AL10" s="7">
        <f t="shared" si="23"/>
        <v>3</v>
      </c>
      <c r="AM10" s="7">
        <f t="shared" si="23"/>
        <v>0</v>
      </c>
      <c r="AN10" s="7">
        <f t="shared" si="23"/>
        <v>-1</v>
      </c>
      <c r="AO10" s="7">
        <f t="shared" si="23"/>
        <v>2</v>
      </c>
      <c r="AP10" s="7">
        <f t="shared" si="23"/>
        <v>0</v>
      </c>
      <c r="AQ10" s="7">
        <f t="shared" si="23"/>
        <v>0</v>
      </c>
      <c r="AR10" s="7">
        <f t="shared" si="23"/>
        <v>0</v>
      </c>
      <c r="AS10" s="58">
        <f t="shared" ref="AS10:AS11" si="24">COUNTIF($AA10:$AR10,"=-2")</f>
        <v>0</v>
      </c>
      <c r="AT10" s="59">
        <f t="shared" ref="AT10:AT11" si="25">COUNTIF($AA10:$AR10,"=-1")</f>
        <v>3</v>
      </c>
      <c r="AU10" s="59">
        <f t="shared" ref="AU10:AU11" si="26">COUNTIF($AA10:$AR10,"=0")</f>
        <v>8</v>
      </c>
      <c r="AV10" s="59">
        <f t="shared" ref="AV10:AV11" si="27">COUNTIF($AA10:$AR10,"=1")</f>
        <v>3</v>
      </c>
      <c r="AW10" s="59">
        <f t="shared" ref="AW10:AW11" si="28">COUNTIF($AA10:$AR10,"=2")</f>
        <v>3</v>
      </c>
      <c r="AX10" s="60">
        <f t="shared" ref="AX10:AX11" si="29">COUNTIF($AA10:$AR10,"&gt;2")</f>
        <v>1</v>
      </c>
      <c r="AY10" s="50" t="str">
        <f t="shared" ref="AY10:BN11" si="30">IF(AA$4=3,AA10,"")</f>
        <v/>
      </c>
      <c r="AZ10" s="50" t="str">
        <f t="shared" si="30"/>
        <v/>
      </c>
      <c r="BA10" s="50">
        <f t="shared" si="30"/>
        <v>0</v>
      </c>
      <c r="BB10" s="50" t="str">
        <f t="shared" si="30"/>
        <v/>
      </c>
      <c r="BC10" s="50" t="str">
        <f t="shared" si="30"/>
        <v/>
      </c>
      <c r="BD10" s="50">
        <f t="shared" si="30"/>
        <v>-1</v>
      </c>
      <c r="BE10" s="50" t="str">
        <f t="shared" si="30"/>
        <v/>
      </c>
      <c r="BF10" s="50" t="str">
        <f t="shared" si="30"/>
        <v/>
      </c>
      <c r="BG10" s="50" t="str">
        <f t="shared" si="30"/>
        <v/>
      </c>
      <c r="BH10" s="50" t="str">
        <f t="shared" si="30"/>
        <v/>
      </c>
      <c r="BI10" s="50">
        <f t="shared" si="30"/>
        <v>0</v>
      </c>
      <c r="BJ10" s="50" t="str">
        <f t="shared" si="30"/>
        <v/>
      </c>
      <c r="BK10" s="50">
        <f t="shared" si="30"/>
        <v>0</v>
      </c>
      <c r="BL10" s="50" t="str">
        <f t="shared" si="30"/>
        <v/>
      </c>
      <c r="BM10" s="50" t="str">
        <f t="shared" si="30"/>
        <v/>
      </c>
      <c r="BN10" s="50" t="str">
        <f t="shared" si="30"/>
        <v/>
      </c>
      <c r="BO10" s="50" t="str">
        <f t="shared" ref="BO10:BP11" si="31">IF(AQ$4=3,AQ10,"")</f>
        <v/>
      </c>
      <c r="BP10" s="51" t="str">
        <f t="shared" si="31"/>
        <v/>
      </c>
      <c r="BQ10" s="50">
        <f t="shared" ref="BQ10:CF11" si="32">IF(AA$4=4,AA10,"")</f>
        <v>2</v>
      </c>
      <c r="BR10" s="50">
        <f t="shared" si="32"/>
        <v>2</v>
      </c>
      <c r="BS10" s="50" t="str">
        <f t="shared" si="32"/>
        <v/>
      </c>
      <c r="BT10" s="50">
        <f t="shared" si="32"/>
        <v>1</v>
      </c>
      <c r="BU10" s="50" t="str">
        <f t="shared" si="32"/>
        <v/>
      </c>
      <c r="BV10" s="50" t="str">
        <f t="shared" si="32"/>
        <v/>
      </c>
      <c r="BW10" s="50">
        <f t="shared" si="32"/>
        <v>0</v>
      </c>
      <c r="BX10" s="50" t="str">
        <f t="shared" si="32"/>
        <v/>
      </c>
      <c r="BY10" s="50">
        <f t="shared" si="32"/>
        <v>0</v>
      </c>
      <c r="BZ10" s="50">
        <f t="shared" si="32"/>
        <v>1</v>
      </c>
      <c r="CA10" s="50" t="str">
        <f t="shared" si="32"/>
        <v/>
      </c>
      <c r="CB10" s="50">
        <f t="shared" si="32"/>
        <v>3</v>
      </c>
      <c r="CC10" s="50" t="str">
        <f t="shared" si="32"/>
        <v/>
      </c>
      <c r="CD10" s="50" t="str">
        <f t="shared" si="32"/>
        <v/>
      </c>
      <c r="CE10" s="50">
        <f t="shared" si="32"/>
        <v>2</v>
      </c>
      <c r="CF10" s="50">
        <f t="shared" si="32"/>
        <v>0</v>
      </c>
      <c r="CG10" s="50">
        <f t="shared" ref="CG10:CH11" si="33">IF(AQ$4=4,AQ10,"")</f>
        <v>0</v>
      </c>
      <c r="CH10" s="50" t="str">
        <f t="shared" si="33"/>
        <v/>
      </c>
      <c r="CI10" s="61" t="str">
        <f t="shared" ref="CI10:CX11" si="34">IF(AA$4=5,AA10,"")</f>
        <v/>
      </c>
      <c r="CJ10" s="50" t="str">
        <f t="shared" si="34"/>
        <v/>
      </c>
      <c r="CK10" s="50" t="str">
        <f t="shared" si="34"/>
        <v/>
      </c>
      <c r="CL10" s="50" t="str">
        <f t="shared" si="34"/>
        <v/>
      </c>
      <c r="CM10" s="50">
        <f t="shared" si="34"/>
        <v>-1</v>
      </c>
      <c r="CN10" s="50" t="str">
        <f t="shared" si="34"/>
        <v/>
      </c>
      <c r="CO10" s="50" t="str">
        <f t="shared" si="34"/>
        <v/>
      </c>
      <c r="CP10" s="50">
        <f t="shared" si="34"/>
        <v>1</v>
      </c>
      <c r="CQ10" s="50" t="str">
        <f t="shared" si="34"/>
        <v/>
      </c>
      <c r="CR10" s="50" t="str">
        <f t="shared" si="34"/>
        <v/>
      </c>
      <c r="CS10" s="50" t="str">
        <f t="shared" si="34"/>
        <v/>
      </c>
      <c r="CT10" s="50" t="str">
        <f t="shared" si="34"/>
        <v/>
      </c>
      <c r="CU10" s="50" t="str">
        <f t="shared" si="34"/>
        <v/>
      </c>
      <c r="CV10" s="50">
        <f t="shared" si="34"/>
        <v>-1</v>
      </c>
      <c r="CW10" s="50" t="str">
        <f t="shared" si="34"/>
        <v/>
      </c>
      <c r="CX10" s="50" t="str">
        <f t="shared" si="34"/>
        <v/>
      </c>
      <c r="CY10" s="50" t="str">
        <f t="shared" ref="CY10:CZ11" si="35">IF(AQ$4=5,AQ10,"")</f>
        <v/>
      </c>
      <c r="CZ10" s="50">
        <f t="shared" si="35"/>
        <v>0</v>
      </c>
      <c r="DA10" s="62">
        <f t="shared" ref="DA10:DA11" si="36">SUM(AY10:BP10)</f>
        <v>-1</v>
      </c>
      <c r="DB10" s="63">
        <f t="shared" ref="DB10:DB11" si="37">SUM(BQ10:CH10)</f>
        <v>11</v>
      </c>
      <c r="DC10" s="64">
        <f t="shared" ref="DC10:DC11" si="38">SUM(CI10:CZ10)</f>
        <v>-1</v>
      </c>
      <c r="DD10" s="27"/>
    </row>
    <row r="11" spans="1:108" ht="18">
      <c r="A11" s="146" t="s">
        <v>158</v>
      </c>
      <c r="B11" s="147" t="s">
        <v>141</v>
      </c>
      <c r="C11" s="148" t="s">
        <v>84</v>
      </c>
      <c r="D11" s="149"/>
      <c r="E11" s="150">
        <f>VLOOKUP($C11, 'TEAM DETAIL SCORING'!$C$4:'TEAM DETAIL SCORING'!$Y$250,3,FALSE)</f>
        <v>8</v>
      </c>
      <c r="F11" s="150">
        <f>VLOOKUP($C11, 'TEAM DETAIL SCORING'!$C$4:'TEAM DETAIL SCORING'!$Y$250,4,FALSE)</f>
        <v>4</v>
      </c>
      <c r="G11" s="150">
        <f>VLOOKUP($C11, 'TEAM DETAIL SCORING'!$C$4:'TEAM DETAIL SCORING'!$Y$250,5,FALSE)</f>
        <v>5</v>
      </c>
      <c r="H11" s="150">
        <f>VLOOKUP($C11, 'TEAM DETAIL SCORING'!$C$4:'TEAM DETAIL SCORING'!$Y$250,6,FALSE)</f>
        <v>5</v>
      </c>
      <c r="I11" s="150">
        <f>VLOOKUP($C11, 'TEAM DETAIL SCORING'!$C$4:'TEAM DETAIL SCORING'!$Y$250,7,FALSE)</f>
        <v>5</v>
      </c>
      <c r="J11" s="150">
        <f>VLOOKUP($C11, 'TEAM DETAIL SCORING'!$C$4:'TEAM DETAIL SCORING'!$Y$250,8,FALSE)</f>
        <v>4</v>
      </c>
      <c r="K11" s="150">
        <f>VLOOKUP($C11, 'TEAM DETAIL SCORING'!$C$4:'TEAM DETAIL SCORING'!$Y$250,9,FALSE)</f>
        <v>5</v>
      </c>
      <c r="L11" s="150">
        <f>VLOOKUP($C11, 'TEAM DETAIL SCORING'!$C$4:'TEAM DETAIL SCORING'!$Y$250,10,FALSE)</f>
        <v>4</v>
      </c>
      <c r="M11" s="150">
        <f>VLOOKUP($C11, 'TEAM DETAIL SCORING'!$C$4:'TEAM DETAIL SCORING'!$Y$250,11,FALSE)</f>
        <v>5</v>
      </c>
      <c r="N11" s="151">
        <f>VLOOKUP($C11, 'TEAM DETAIL SCORING'!$C$4:'TEAM DETAIL SCORING'!$Y$250,12,FALSE)</f>
        <v>45</v>
      </c>
      <c r="O11" s="150">
        <f>VLOOKUP($C11, 'TEAM DETAIL SCORING'!$C$4:'TEAM DETAIL SCORING'!$Y$250,13,FALSE)</f>
        <v>4</v>
      </c>
      <c r="P11" s="150">
        <f>VLOOKUP($C11, 'TEAM DETAIL SCORING'!$C$4:'TEAM DETAIL SCORING'!$Y$250,14,FALSE)</f>
        <v>2</v>
      </c>
      <c r="Q11" s="150">
        <f>VLOOKUP($C11, 'TEAM DETAIL SCORING'!$C$4:'TEAM DETAIL SCORING'!$Y$250,15,FALSE)</f>
        <v>3</v>
      </c>
      <c r="R11" s="150">
        <f>VLOOKUP($C11, 'TEAM DETAIL SCORING'!$C$4:'TEAM DETAIL SCORING'!$Y$250,16,FALSE)</f>
        <v>3</v>
      </c>
      <c r="S11" s="150">
        <f>VLOOKUP($C11, 'TEAM DETAIL SCORING'!$C$4:'TEAM DETAIL SCORING'!$Y$250,17,FALSE)</f>
        <v>6</v>
      </c>
      <c r="T11" s="150">
        <f>VLOOKUP($C11, 'TEAM DETAIL SCORING'!$C$4:'TEAM DETAIL SCORING'!$Y$250,18,FALSE)</f>
        <v>6</v>
      </c>
      <c r="U11" s="150">
        <f>VLOOKUP($C11, 'TEAM DETAIL SCORING'!$C$4:'TEAM DETAIL SCORING'!$Y$250,19,FALSE)</f>
        <v>5</v>
      </c>
      <c r="V11" s="150">
        <f>VLOOKUP($C11, 'TEAM DETAIL SCORING'!$C$4:'TEAM DETAIL SCORING'!$Y$250,20,FALSE)</f>
        <v>4</v>
      </c>
      <c r="W11" s="150">
        <f>VLOOKUP($C11, 'TEAM DETAIL SCORING'!$C$4:'TEAM DETAIL SCORING'!$Y$250,21,FALSE)</f>
        <v>4</v>
      </c>
      <c r="X11" s="103">
        <f>VLOOKUP($C11, 'TEAM DETAIL SCORING'!$C$4:'TEAM DETAIL SCORING'!$Y$250,22,FALSE)</f>
        <v>37</v>
      </c>
      <c r="Y11" s="151">
        <f>N11+X11</f>
        <v>82</v>
      </c>
      <c r="Z11" s="21"/>
      <c r="AA11" s="7">
        <f t="shared" si="22"/>
        <v>4</v>
      </c>
      <c r="AB11" s="7">
        <f t="shared" si="22"/>
        <v>0</v>
      </c>
      <c r="AC11" s="7">
        <f t="shared" si="22"/>
        <v>2</v>
      </c>
      <c r="AD11" s="7">
        <f t="shared" si="22"/>
        <v>1</v>
      </c>
      <c r="AE11" s="7">
        <f t="shared" si="22"/>
        <v>0</v>
      </c>
      <c r="AF11" s="7">
        <f t="shared" si="22"/>
        <v>1</v>
      </c>
      <c r="AG11" s="7">
        <f t="shared" si="22"/>
        <v>1</v>
      </c>
      <c r="AH11" s="7">
        <f t="shared" si="22"/>
        <v>-1</v>
      </c>
      <c r="AI11" s="7">
        <f t="shared" si="22"/>
        <v>1</v>
      </c>
      <c r="AJ11" s="7">
        <f t="shared" si="23"/>
        <v>0</v>
      </c>
      <c r="AK11" s="7">
        <f t="shared" si="23"/>
        <v>-1</v>
      </c>
      <c r="AL11" s="7">
        <f t="shared" si="23"/>
        <v>-1</v>
      </c>
      <c r="AM11" s="7">
        <f t="shared" si="23"/>
        <v>0</v>
      </c>
      <c r="AN11" s="7">
        <f t="shared" si="23"/>
        <v>1</v>
      </c>
      <c r="AO11" s="7">
        <f t="shared" si="23"/>
        <v>2</v>
      </c>
      <c r="AP11" s="7">
        <f t="shared" si="23"/>
        <v>1</v>
      </c>
      <c r="AQ11" s="7">
        <f t="shared" si="23"/>
        <v>0</v>
      </c>
      <c r="AR11" s="7">
        <f t="shared" si="23"/>
        <v>-1</v>
      </c>
      <c r="AS11" s="65">
        <f t="shared" si="24"/>
        <v>0</v>
      </c>
      <c r="AT11" s="66">
        <f t="shared" si="25"/>
        <v>4</v>
      </c>
      <c r="AU11" s="66">
        <f t="shared" si="26"/>
        <v>5</v>
      </c>
      <c r="AV11" s="66">
        <f t="shared" si="27"/>
        <v>6</v>
      </c>
      <c r="AW11" s="66">
        <f t="shared" si="28"/>
        <v>2</v>
      </c>
      <c r="AX11" s="67">
        <f t="shared" si="29"/>
        <v>1</v>
      </c>
      <c r="AY11" s="50" t="str">
        <f t="shared" si="30"/>
        <v/>
      </c>
      <c r="AZ11" s="50" t="str">
        <f t="shared" si="30"/>
        <v/>
      </c>
      <c r="BA11" s="50">
        <f t="shared" si="30"/>
        <v>2</v>
      </c>
      <c r="BB11" s="50" t="str">
        <f t="shared" si="30"/>
        <v/>
      </c>
      <c r="BC11" s="50" t="str">
        <f t="shared" si="30"/>
        <v/>
      </c>
      <c r="BD11" s="50">
        <f t="shared" si="30"/>
        <v>1</v>
      </c>
      <c r="BE11" s="50" t="str">
        <f t="shared" si="30"/>
        <v/>
      </c>
      <c r="BF11" s="50" t="str">
        <f t="shared" si="30"/>
        <v/>
      </c>
      <c r="BG11" s="50" t="str">
        <f t="shared" si="30"/>
        <v/>
      </c>
      <c r="BH11" s="50" t="str">
        <f t="shared" si="30"/>
        <v/>
      </c>
      <c r="BI11" s="50">
        <f t="shared" si="30"/>
        <v>-1</v>
      </c>
      <c r="BJ11" s="50" t="str">
        <f t="shared" si="30"/>
        <v/>
      </c>
      <c r="BK11" s="50">
        <f t="shared" si="30"/>
        <v>0</v>
      </c>
      <c r="BL11" s="50" t="str">
        <f t="shared" si="30"/>
        <v/>
      </c>
      <c r="BM11" s="50" t="str">
        <f t="shared" si="30"/>
        <v/>
      </c>
      <c r="BN11" s="50" t="str">
        <f t="shared" si="30"/>
        <v/>
      </c>
      <c r="BO11" s="50" t="str">
        <f t="shared" si="31"/>
        <v/>
      </c>
      <c r="BP11" s="51" t="str">
        <f t="shared" si="31"/>
        <v/>
      </c>
      <c r="BQ11" s="50">
        <f t="shared" si="32"/>
        <v>4</v>
      </c>
      <c r="BR11" s="50">
        <f t="shared" si="32"/>
        <v>0</v>
      </c>
      <c r="BS11" s="50" t="str">
        <f t="shared" si="32"/>
        <v/>
      </c>
      <c r="BT11" s="50">
        <f t="shared" si="32"/>
        <v>1</v>
      </c>
      <c r="BU11" s="50" t="str">
        <f t="shared" si="32"/>
        <v/>
      </c>
      <c r="BV11" s="50" t="str">
        <f t="shared" si="32"/>
        <v/>
      </c>
      <c r="BW11" s="50">
        <f t="shared" si="32"/>
        <v>1</v>
      </c>
      <c r="BX11" s="50" t="str">
        <f t="shared" si="32"/>
        <v/>
      </c>
      <c r="BY11" s="50">
        <f t="shared" si="32"/>
        <v>1</v>
      </c>
      <c r="BZ11" s="50">
        <f t="shared" si="32"/>
        <v>0</v>
      </c>
      <c r="CA11" s="50" t="str">
        <f t="shared" si="32"/>
        <v/>
      </c>
      <c r="CB11" s="50">
        <f t="shared" si="32"/>
        <v>-1</v>
      </c>
      <c r="CC11" s="50" t="str">
        <f t="shared" si="32"/>
        <v/>
      </c>
      <c r="CD11" s="50" t="str">
        <f t="shared" si="32"/>
        <v/>
      </c>
      <c r="CE11" s="50">
        <f t="shared" si="32"/>
        <v>2</v>
      </c>
      <c r="CF11" s="50">
        <f t="shared" si="32"/>
        <v>1</v>
      </c>
      <c r="CG11" s="50">
        <f t="shared" si="33"/>
        <v>0</v>
      </c>
      <c r="CH11" s="50" t="str">
        <f t="shared" si="33"/>
        <v/>
      </c>
      <c r="CI11" s="61" t="str">
        <f t="shared" si="34"/>
        <v/>
      </c>
      <c r="CJ11" s="50" t="str">
        <f t="shared" si="34"/>
        <v/>
      </c>
      <c r="CK11" s="50" t="str">
        <f t="shared" si="34"/>
        <v/>
      </c>
      <c r="CL11" s="50" t="str">
        <f t="shared" si="34"/>
        <v/>
      </c>
      <c r="CM11" s="50">
        <f t="shared" si="34"/>
        <v>0</v>
      </c>
      <c r="CN11" s="50" t="str">
        <f t="shared" si="34"/>
        <v/>
      </c>
      <c r="CO11" s="50" t="str">
        <f t="shared" si="34"/>
        <v/>
      </c>
      <c r="CP11" s="50">
        <f t="shared" si="34"/>
        <v>-1</v>
      </c>
      <c r="CQ11" s="50" t="str">
        <f t="shared" si="34"/>
        <v/>
      </c>
      <c r="CR11" s="50" t="str">
        <f t="shared" si="34"/>
        <v/>
      </c>
      <c r="CS11" s="50" t="str">
        <f t="shared" si="34"/>
        <v/>
      </c>
      <c r="CT11" s="50" t="str">
        <f t="shared" si="34"/>
        <v/>
      </c>
      <c r="CU11" s="50" t="str">
        <f t="shared" si="34"/>
        <v/>
      </c>
      <c r="CV11" s="50">
        <f t="shared" si="34"/>
        <v>1</v>
      </c>
      <c r="CW11" s="50" t="str">
        <f t="shared" si="34"/>
        <v/>
      </c>
      <c r="CX11" s="50" t="str">
        <f t="shared" si="34"/>
        <v/>
      </c>
      <c r="CY11" s="50" t="str">
        <f t="shared" si="35"/>
        <v/>
      </c>
      <c r="CZ11" s="50">
        <f t="shared" si="35"/>
        <v>-1</v>
      </c>
      <c r="DA11" s="68">
        <f t="shared" si="36"/>
        <v>2</v>
      </c>
      <c r="DB11" s="69">
        <f t="shared" si="37"/>
        <v>9</v>
      </c>
      <c r="DC11" s="70">
        <f t="shared" si="38"/>
        <v>-1</v>
      </c>
      <c r="DD11" s="27"/>
    </row>
    <row r="12" spans="1:108" ht="18">
      <c r="A12" s="100" t="s">
        <v>158</v>
      </c>
      <c r="B12" s="53" t="s">
        <v>144</v>
      </c>
      <c r="C12" s="54" t="s">
        <v>72</v>
      </c>
      <c r="D12" s="55"/>
      <c r="E12" s="56">
        <f>VLOOKUP($C12, 'TEAM DETAIL SCORING'!$C$4:'TEAM DETAIL SCORING'!$Y$250,3,FALSE)</f>
        <v>5</v>
      </c>
      <c r="F12" s="56">
        <f>VLOOKUP($C12, 'TEAM DETAIL SCORING'!$C$4:'TEAM DETAIL SCORING'!$Y$250,4,FALSE)</f>
        <v>5</v>
      </c>
      <c r="G12" s="56">
        <f>VLOOKUP($C12, 'TEAM DETAIL SCORING'!$C$4:'TEAM DETAIL SCORING'!$Y$250,5,FALSE)</f>
        <v>3</v>
      </c>
      <c r="H12" s="56">
        <f>VLOOKUP($C12, 'TEAM DETAIL SCORING'!$C$4:'TEAM DETAIL SCORING'!$Y$250,6,FALSE)</f>
        <v>5</v>
      </c>
      <c r="I12" s="56">
        <f>VLOOKUP($C12, 'TEAM DETAIL SCORING'!$C$4:'TEAM DETAIL SCORING'!$Y$250,7,FALSE)</f>
        <v>5</v>
      </c>
      <c r="J12" s="56">
        <f>VLOOKUP($C12, 'TEAM DETAIL SCORING'!$C$4:'TEAM DETAIL SCORING'!$Y$250,8,FALSE)</f>
        <v>4</v>
      </c>
      <c r="K12" s="56">
        <f>VLOOKUP($C12, 'TEAM DETAIL SCORING'!$C$4:'TEAM DETAIL SCORING'!$Y$250,9,FALSE)</f>
        <v>6</v>
      </c>
      <c r="L12" s="56">
        <f>VLOOKUP($C12, 'TEAM DETAIL SCORING'!$C$4:'TEAM DETAIL SCORING'!$Y$250,10,FALSE)</f>
        <v>5</v>
      </c>
      <c r="M12" s="56">
        <f>VLOOKUP($C12, 'TEAM DETAIL SCORING'!$C$4:'TEAM DETAIL SCORING'!$Y$250,11,FALSE)</f>
        <v>5</v>
      </c>
      <c r="N12" s="57">
        <f>VLOOKUP($C12, 'TEAM DETAIL SCORING'!$C$4:'TEAM DETAIL SCORING'!$Y$250,12,FALSE)</f>
        <v>43</v>
      </c>
      <c r="O12" s="56">
        <f>VLOOKUP($C12, 'TEAM DETAIL SCORING'!$C$4:'TEAM DETAIL SCORING'!$Y$250,13,FALSE)</f>
        <v>3</v>
      </c>
      <c r="P12" s="56">
        <f>VLOOKUP($C12, 'TEAM DETAIL SCORING'!$C$4:'TEAM DETAIL SCORING'!$Y$250,14,FALSE)</f>
        <v>3</v>
      </c>
      <c r="Q12" s="56">
        <f>VLOOKUP($C12, 'TEAM DETAIL SCORING'!$C$4:'TEAM DETAIL SCORING'!$Y$250,15,FALSE)</f>
        <v>5</v>
      </c>
      <c r="R12" s="56">
        <f>VLOOKUP($C12, 'TEAM DETAIL SCORING'!$C$4:'TEAM DETAIL SCORING'!$Y$250,16,FALSE)</f>
        <v>3</v>
      </c>
      <c r="S12" s="56">
        <f>VLOOKUP($C12, 'TEAM DETAIL SCORING'!$C$4:'TEAM DETAIL SCORING'!$Y$250,17,FALSE)</f>
        <v>6</v>
      </c>
      <c r="T12" s="56">
        <f>VLOOKUP($C12, 'TEAM DETAIL SCORING'!$C$4:'TEAM DETAIL SCORING'!$Y$250,18,FALSE)</f>
        <v>5</v>
      </c>
      <c r="U12" s="56">
        <f>VLOOKUP($C12, 'TEAM DETAIL SCORING'!$C$4:'TEAM DETAIL SCORING'!$Y$250,19,FALSE)</f>
        <v>4</v>
      </c>
      <c r="V12" s="56">
        <f>VLOOKUP($C12, 'TEAM DETAIL SCORING'!$C$4:'TEAM DETAIL SCORING'!$Y$250,20,FALSE)</f>
        <v>5</v>
      </c>
      <c r="W12" s="56">
        <f>VLOOKUP($C12, 'TEAM DETAIL SCORING'!$C$4:'TEAM DETAIL SCORING'!$Y$250,21,FALSE)</f>
        <v>5</v>
      </c>
      <c r="X12" s="57">
        <f>VLOOKUP($C12, 'TEAM DETAIL SCORING'!$C$4:'TEAM DETAIL SCORING'!$Y$250,22,FALSE)</f>
        <v>39</v>
      </c>
      <c r="Y12" s="57">
        <f>N12+X12</f>
        <v>82</v>
      </c>
      <c r="Z12" s="21"/>
      <c r="AA12" s="7">
        <f t="shared" ref="AA12:AI13" si="39">IF(E12="","",E12-E$4)</f>
        <v>1</v>
      </c>
      <c r="AB12" s="7">
        <f t="shared" si="39"/>
        <v>1</v>
      </c>
      <c r="AC12" s="7">
        <f t="shared" si="39"/>
        <v>0</v>
      </c>
      <c r="AD12" s="7">
        <f t="shared" si="39"/>
        <v>1</v>
      </c>
      <c r="AE12" s="7">
        <f t="shared" si="39"/>
        <v>0</v>
      </c>
      <c r="AF12" s="7">
        <f t="shared" si="39"/>
        <v>1</v>
      </c>
      <c r="AG12" s="7">
        <f t="shared" si="39"/>
        <v>2</v>
      </c>
      <c r="AH12" s="7">
        <f t="shared" si="39"/>
        <v>0</v>
      </c>
      <c r="AI12" s="7">
        <f t="shared" si="39"/>
        <v>1</v>
      </c>
      <c r="AJ12" s="7">
        <f t="shared" ref="AJ12:AR13" si="40">IF(O12="","",O12-O$4)</f>
        <v>-1</v>
      </c>
      <c r="AK12" s="7">
        <f t="shared" si="40"/>
        <v>0</v>
      </c>
      <c r="AL12" s="7">
        <f t="shared" si="40"/>
        <v>1</v>
      </c>
      <c r="AM12" s="7">
        <f t="shared" si="40"/>
        <v>0</v>
      </c>
      <c r="AN12" s="7">
        <f t="shared" si="40"/>
        <v>1</v>
      </c>
      <c r="AO12" s="7">
        <f t="shared" si="40"/>
        <v>1</v>
      </c>
      <c r="AP12" s="7">
        <f t="shared" si="40"/>
        <v>0</v>
      </c>
      <c r="AQ12" s="7">
        <f t="shared" si="40"/>
        <v>1</v>
      </c>
      <c r="AR12" s="7">
        <f t="shared" si="40"/>
        <v>0</v>
      </c>
      <c r="AS12" s="58">
        <f t="shared" ref="AS12:AS13" si="41">COUNTIF($AA12:$AR12,"=-2")</f>
        <v>0</v>
      </c>
      <c r="AT12" s="59">
        <f t="shared" ref="AT12:AT13" si="42">COUNTIF($AA12:$AR12,"=-1")</f>
        <v>1</v>
      </c>
      <c r="AU12" s="59">
        <f t="shared" ref="AU12:AU13" si="43">COUNTIF($AA12:$AR12,"=0")</f>
        <v>7</v>
      </c>
      <c r="AV12" s="59">
        <f t="shared" ref="AV12:AV13" si="44">COUNTIF($AA12:$AR12,"=1")</f>
        <v>9</v>
      </c>
      <c r="AW12" s="59">
        <f t="shared" ref="AW12:AW13" si="45">COUNTIF($AA12:$AR12,"=2")</f>
        <v>1</v>
      </c>
      <c r="AX12" s="60">
        <f t="shared" ref="AX12:AX13" si="46">COUNTIF($AA12:$AR12,"&gt;2")</f>
        <v>0</v>
      </c>
      <c r="AY12" s="50" t="str">
        <f t="shared" ref="AY12:BN13" si="47">IF(AA$4=3,AA12,"")</f>
        <v/>
      </c>
      <c r="AZ12" s="50" t="str">
        <f t="shared" si="47"/>
        <v/>
      </c>
      <c r="BA12" s="50">
        <f t="shared" si="47"/>
        <v>0</v>
      </c>
      <c r="BB12" s="50" t="str">
        <f t="shared" si="47"/>
        <v/>
      </c>
      <c r="BC12" s="50" t="str">
        <f t="shared" si="47"/>
        <v/>
      </c>
      <c r="BD12" s="50">
        <f t="shared" si="47"/>
        <v>1</v>
      </c>
      <c r="BE12" s="50" t="str">
        <f t="shared" si="47"/>
        <v/>
      </c>
      <c r="BF12" s="50" t="str">
        <f t="shared" si="47"/>
        <v/>
      </c>
      <c r="BG12" s="50" t="str">
        <f t="shared" si="47"/>
        <v/>
      </c>
      <c r="BH12" s="50" t="str">
        <f t="shared" si="47"/>
        <v/>
      </c>
      <c r="BI12" s="50">
        <f t="shared" si="47"/>
        <v>0</v>
      </c>
      <c r="BJ12" s="50" t="str">
        <f t="shared" si="47"/>
        <v/>
      </c>
      <c r="BK12" s="50">
        <f t="shared" si="47"/>
        <v>0</v>
      </c>
      <c r="BL12" s="50" t="str">
        <f t="shared" si="47"/>
        <v/>
      </c>
      <c r="BM12" s="50" t="str">
        <f t="shared" si="47"/>
        <v/>
      </c>
      <c r="BN12" s="50" t="str">
        <f t="shared" si="47"/>
        <v/>
      </c>
      <c r="BO12" s="50" t="str">
        <f t="shared" ref="BO12:BP13" si="48">IF(AQ$4=3,AQ12,"")</f>
        <v/>
      </c>
      <c r="BP12" s="51" t="str">
        <f t="shared" si="48"/>
        <v/>
      </c>
      <c r="BQ12" s="50">
        <f t="shared" ref="BQ12:CF13" si="49">IF(AA$4=4,AA12,"")</f>
        <v>1</v>
      </c>
      <c r="BR12" s="50">
        <f t="shared" si="49"/>
        <v>1</v>
      </c>
      <c r="BS12" s="50" t="str">
        <f t="shared" si="49"/>
        <v/>
      </c>
      <c r="BT12" s="50">
        <f t="shared" si="49"/>
        <v>1</v>
      </c>
      <c r="BU12" s="50" t="str">
        <f t="shared" si="49"/>
        <v/>
      </c>
      <c r="BV12" s="50" t="str">
        <f t="shared" si="49"/>
        <v/>
      </c>
      <c r="BW12" s="50">
        <f t="shared" si="49"/>
        <v>2</v>
      </c>
      <c r="BX12" s="50" t="str">
        <f t="shared" si="49"/>
        <v/>
      </c>
      <c r="BY12" s="50">
        <f t="shared" si="49"/>
        <v>1</v>
      </c>
      <c r="BZ12" s="50">
        <f t="shared" si="49"/>
        <v>-1</v>
      </c>
      <c r="CA12" s="50" t="str">
        <f t="shared" si="49"/>
        <v/>
      </c>
      <c r="CB12" s="50">
        <f t="shared" si="49"/>
        <v>1</v>
      </c>
      <c r="CC12" s="50" t="str">
        <f t="shared" si="49"/>
        <v/>
      </c>
      <c r="CD12" s="50" t="str">
        <f t="shared" si="49"/>
        <v/>
      </c>
      <c r="CE12" s="50">
        <f t="shared" si="49"/>
        <v>1</v>
      </c>
      <c r="CF12" s="50">
        <f t="shared" si="49"/>
        <v>0</v>
      </c>
      <c r="CG12" s="50">
        <f t="shared" ref="CG12:CH13" si="50">IF(AQ$4=4,AQ12,"")</f>
        <v>1</v>
      </c>
      <c r="CH12" s="50" t="str">
        <f t="shared" si="50"/>
        <v/>
      </c>
      <c r="CI12" s="61" t="str">
        <f t="shared" ref="CI12:CX13" si="51">IF(AA$4=5,AA12,"")</f>
        <v/>
      </c>
      <c r="CJ12" s="50" t="str">
        <f t="shared" si="51"/>
        <v/>
      </c>
      <c r="CK12" s="50" t="str">
        <f t="shared" si="51"/>
        <v/>
      </c>
      <c r="CL12" s="50" t="str">
        <f t="shared" si="51"/>
        <v/>
      </c>
      <c r="CM12" s="50">
        <f t="shared" si="51"/>
        <v>0</v>
      </c>
      <c r="CN12" s="50" t="str">
        <f t="shared" si="51"/>
        <v/>
      </c>
      <c r="CO12" s="50" t="str">
        <f t="shared" si="51"/>
        <v/>
      </c>
      <c r="CP12" s="50">
        <f t="shared" si="51"/>
        <v>0</v>
      </c>
      <c r="CQ12" s="50" t="str">
        <f t="shared" si="51"/>
        <v/>
      </c>
      <c r="CR12" s="50" t="str">
        <f t="shared" si="51"/>
        <v/>
      </c>
      <c r="CS12" s="50" t="str">
        <f t="shared" si="51"/>
        <v/>
      </c>
      <c r="CT12" s="50" t="str">
        <f t="shared" si="51"/>
        <v/>
      </c>
      <c r="CU12" s="50" t="str">
        <f t="shared" si="51"/>
        <v/>
      </c>
      <c r="CV12" s="50">
        <f t="shared" si="51"/>
        <v>1</v>
      </c>
      <c r="CW12" s="50" t="str">
        <f t="shared" si="51"/>
        <v/>
      </c>
      <c r="CX12" s="50" t="str">
        <f t="shared" si="51"/>
        <v/>
      </c>
      <c r="CY12" s="50" t="str">
        <f t="shared" ref="CY12:CZ13" si="52">IF(AQ$4=5,AQ12,"")</f>
        <v/>
      </c>
      <c r="CZ12" s="50">
        <f t="shared" si="52"/>
        <v>0</v>
      </c>
      <c r="DA12" s="62">
        <f t="shared" ref="DA12:DA13" si="53">SUM(AY12:BP12)</f>
        <v>1</v>
      </c>
      <c r="DB12" s="63">
        <f t="shared" ref="DB12:DB13" si="54">SUM(BQ12:CH12)</f>
        <v>8</v>
      </c>
      <c r="DC12" s="64">
        <f t="shared" ref="DC12:DC13" si="55">SUM(CI12:CZ12)</f>
        <v>1</v>
      </c>
      <c r="DD12" s="27"/>
    </row>
    <row r="13" spans="1:108" ht="18">
      <c r="A13" s="100" t="s">
        <v>158</v>
      </c>
      <c r="B13" s="53" t="s">
        <v>131</v>
      </c>
      <c r="C13" s="54" t="s">
        <v>120</v>
      </c>
      <c r="D13" s="55"/>
      <c r="E13" s="56">
        <f>VLOOKUP($C13, 'TEAM DETAIL SCORING'!$C$4:'TEAM DETAIL SCORING'!$Y$250,3,FALSE)</f>
        <v>5</v>
      </c>
      <c r="F13" s="56">
        <f>VLOOKUP($C13, 'TEAM DETAIL SCORING'!$C$4:'TEAM DETAIL SCORING'!$Y$250,4,FALSE)</f>
        <v>4</v>
      </c>
      <c r="G13" s="56">
        <f>VLOOKUP($C13, 'TEAM DETAIL SCORING'!$C$4:'TEAM DETAIL SCORING'!$Y$250,5,FALSE)</f>
        <v>4</v>
      </c>
      <c r="H13" s="56">
        <f>VLOOKUP($C13, 'TEAM DETAIL SCORING'!$C$4:'TEAM DETAIL SCORING'!$Y$250,6,FALSE)</f>
        <v>4</v>
      </c>
      <c r="I13" s="56">
        <f>VLOOKUP($C13, 'TEAM DETAIL SCORING'!$C$4:'TEAM DETAIL SCORING'!$Y$250,7,FALSE)</f>
        <v>5</v>
      </c>
      <c r="J13" s="56">
        <f>VLOOKUP($C13, 'TEAM DETAIL SCORING'!$C$4:'TEAM DETAIL SCORING'!$Y$250,8,FALSE)</f>
        <v>4</v>
      </c>
      <c r="K13" s="56">
        <f>VLOOKUP($C13, 'TEAM DETAIL SCORING'!$C$4:'TEAM DETAIL SCORING'!$Y$250,9,FALSE)</f>
        <v>4</v>
      </c>
      <c r="L13" s="56">
        <f>VLOOKUP($C13, 'TEAM DETAIL SCORING'!$C$4:'TEAM DETAIL SCORING'!$Y$250,10,FALSE)</f>
        <v>6</v>
      </c>
      <c r="M13" s="56">
        <f>VLOOKUP($C13, 'TEAM DETAIL SCORING'!$C$4:'TEAM DETAIL SCORING'!$Y$250,11,FALSE)</f>
        <v>5</v>
      </c>
      <c r="N13" s="57">
        <f>VLOOKUP($C13, 'TEAM DETAIL SCORING'!$C$4:'TEAM DETAIL SCORING'!$Y$250,12,FALSE)</f>
        <v>41</v>
      </c>
      <c r="O13" s="56">
        <f>VLOOKUP($C13, 'TEAM DETAIL SCORING'!$C$4:'TEAM DETAIL SCORING'!$Y$250,13,FALSE)</f>
        <v>4</v>
      </c>
      <c r="P13" s="56">
        <f>VLOOKUP($C13, 'TEAM DETAIL SCORING'!$C$4:'TEAM DETAIL SCORING'!$Y$250,14,FALSE)</f>
        <v>4</v>
      </c>
      <c r="Q13" s="56">
        <f>VLOOKUP($C13, 'TEAM DETAIL SCORING'!$C$4:'TEAM DETAIL SCORING'!$Y$250,15,FALSE)</f>
        <v>5</v>
      </c>
      <c r="R13" s="56">
        <f>VLOOKUP($C13, 'TEAM DETAIL SCORING'!$C$4:'TEAM DETAIL SCORING'!$Y$250,16,FALSE)</f>
        <v>3</v>
      </c>
      <c r="S13" s="56">
        <f>VLOOKUP($C13, 'TEAM DETAIL SCORING'!$C$4:'TEAM DETAIL SCORING'!$Y$250,17,FALSE)</f>
        <v>6</v>
      </c>
      <c r="T13" s="56">
        <f>VLOOKUP($C13, 'TEAM DETAIL SCORING'!$C$4:'TEAM DETAIL SCORING'!$Y$250,18,FALSE)</f>
        <v>6</v>
      </c>
      <c r="U13" s="56">
        <f>VLOOKUP($C13, 'TEAM DETAIL SCORING'!$C$4:'TEAM DETAIL SCORING'!$Y$250,19,FALSE)</f>
        <v>4</v>
      </c>
      <c r="V13" s="56">
        <f>VLOOKUP($C13, 'TEAM DETAIL SCORING'!$C$4:'TEAM DETAIL SCORING'!$Y$250,20,FALSE)</f>
        <v>3</v>
      </c>
      <c r="W13" s="56">
        <f>VLOOKUP($C13, 'TEAM DETAIL SCORING'!$C$4:'TEAM DETAIL SCORING'!$Y$250,21,FALSE)</f>
        <v>6</v>
      </c>
      <c r="X13" s="57">
        <f>VLOOKUP($C13, 'TEAM DETAIL SCORING'!$C$4:'TEAM DETAIL SCORING'!$Y$250,22,FALSE)</f>
        <v>41</v>
      </c>
      <c r="Y13" s="57">
        <f>N13+X13</f>
        <v>82</v>
      </c>
      <c r="Z13" s="21"/>
      <c r="AA13" s="7">
        <f t="shared" si="39"/>
        <v>1</v>
      </c>
      <c r="AB13" s="7">
        <f t="shared" si="39"/>
        <v>0</v>
      </c>
      <c r="AC13" s="7">
        <f t="shared" si="39"/>
        <v>1</v>
      </c>
      <c r="AD13" s="7">
        <f t="shared" si="39"/>
        <v>0</v>
      </c>
      <c r="AE13" s="7">
        <f t="shared" si="39"/>
        <v>0</v>
      </c>
      <c r="AF13" s="7">
        <f t="shared" si="39"/>
        <v>1</v>
      </c>
      <c r="AG13" s="7">
        <f t="shared" si="39"/>
        <v>0</v>
      </c>
      <c r="AH13" s="7">
        <f t="shared" si="39"/>
        <v>1</v>
      </c>
      <c r="AI13" s="7">
        <f t="shared" si="39"/>
        <v>1</v>
      </c>
      <c r="AJ13" s="7">
        <f t="shared" si="40"/>
        <v>0</v>
      </c>
      <c r="AK13" s="7">
        <f t="shared" si="40"/>
        <v>1</v>
      </c>
      <c r="AL13" s="7">
        <f t="shared" si="40"/>
        <v>1</v>
      </c>
      <c r="AM13" s="7">
        <f t="shared" si="40"/>
        <v>0</v>
      </c>
      <c r="AN13" s="7">
        <f t="shared" si="40"/>
        <v>1</v>
      </c>
      <c r="AO13" s="7">
        <f t="shared" si="40"/>
        <v>2</v>
      </c>
      <c r="AP13" s="7">
        <f t="shared" si="40"/>
        <v>0</v>
      </c>
      <c r="AQ13" s="7">
        <f t="shared" si="40"/>
        <v>-1</v>
      </c>
      <c r="AR13" s="7">
        <f t="shared" si="40"/>
        <v>1</v>
      </c>
      <c r="AS13" s="65">
        <f t="shared" si="41"/>
        <v>0</v>
      </c>
      <c r="AT13" s="66">
        <f t="shared" si="42"/>
        <v>1</v>
      </c>
      <c r="AU13" s="66">
        <f t="shared" si="43"/>
        <v>7</v>
      </c>
      <c r="AV13" s="66">
        <f t="shared" si="44"/>
        <v>9</v>
      </c>
      <c r="AW13" s="66">
        <f t="shared" si="45"/>
        <v>1</v>
      </c>
      <c r="AX13" s="67">
        <f t="shared" si="46"/>
        <v>0</v>
      </c>
      <c r="AY13" s="50" t="str">
        <f t="shared" si="47"/>
        <v/>
      </c>
      <c r="AZ13" s="50" t="str">
        <f t="shared" si="47"/>
        <v/>
      </c>
      <c r="BA13" s="50">
        <f t="shared" si="47"/>
        <v>1</v>
      </c>
      <c r="BB13" s="50" t="str">
        <f t="shared" si="47"/>
        <v/>
      </c>
      <c r="BC13" s="50" t="str">
        <f t="shared" si="47"/>
        <v/>
      </c>
      <c r="BD13" s="50">
        <f t="shared" si="47"/>
        <v>1</v>
      </c>
      <c r="BE13" s="50" t="str">
        <f t="shared" si="47"/>
        <v/>
      </c>
      <c r="BF13" s="50" t="str">
        <f t="shared" si="47"/>
        <v/>
      </c>
      <c r="BG13" s="50" t="str">
        <f t="shared" si="47"/>
        <v/>
      </c>
      <c r="BH13" s="50" t="str">
        <f t="shared" si="47"/>
        <v/>
      </c>
      <c r="BI13" s="50">
        <f t="shared" si="47"/>
        <v>1</v>
      </c>
      <c r="BJ13" s="50" t="str">
        <f t="shared" si="47"/>
        <v/>
      </c>
      <c r="BK13" s="50">
        <f t="shared" si="47"/>
        <v>0</v>
      </c>
      <c r="BL13" s="50" t="str">
        <f t="shared" si="47"/>
        <v/>
      </c>
      <c r="BM13" s="50" t="str">
        <f t="shared" si="47"/>
        <v/>
      </c>
      <c r="BN13" s="50" t="str">
        <f t="shared" si="47"/>
        <v/>
      </c>
      <c r="BO13" s="50" t="str">
        <f t="shared" si="48"/>
        <v/>
      </c>
      <c r="BP13" s="51" t="str">
        <f t="shared" si="48"/>
        <v/>
      </c>
      <c r="BQ13" s="50">
        <f t="shared" si="49"/>
        <v>1</v>
      </c>
      <c r="BR13" s="50">
        <f t="shared" si="49"/>
        <v>0</v>
      </c>
      <c r="BS13" s="50" t="str">
        <f t="shared" si="49"/>
        <v/>
      </c>
      <c r="BT13" s="50">
        <f t="shared" si="49"/>
        <v>0</v>
      </c>
      <c r="BU13" s="50" t="str">
        <f t="shared" si="49"/>
        <v/>
      </c>
      <c r="BV13" s="50" t="str">
        <f t="shared" si="49"/>
        <v/>
      </c>
      <c r="BW13" s="50">
        <f t="shared" si="49"/>
        <v>0</v>
      </c>
      <c r="BX13" s="50" t="str">
        <f t="shared" si="49"/>
        <v/>
      </c>
      <c r="BY13" s="50">
        <f t="shared" si="49"/>
        <v>1</v>
      </c>
      <c r="BZ13" s="50">
        <f t="shared" si="49"/>
        <v>0</v>
      </c>
      <c r="CA13" s="50" t="str">
        <f t="shared" si="49"/>
        <v/>
      </c>
      <c r="CB13" s="50">
        <f t="shared" si="49"/>
        <v>1</v>
      </c>
      <c r="CC13" s="50" t="str">
        <f t="shared" si="49"/>
        <v/>
      </c>
      <c r="CD13" s="50" t="str">
        <f t="shared" si="49"/>
        <v/>
      </c>
      <c r="CE13" s="50">
        <f t="shared" si="49"/>
        <v>2</v>
      </c>
      <c r="CF13" s="50">
        <f t="shared" si="49"/>
        <v>0</v>
      </c>
      <c r="CG13" s="50">
        <f t="shared" si="50"/>
        <v>-1</v>
      </c>
      <c r="CH13" s="50" t="str">
        <f t="shared" si="50"/>
        <v/>
      </c>
      <c r="CI13" s="61" t="str">
        <f t="shared" si="51"/>
        <v/>
      </c>
      <c r="CJ13" s="50" t="str">
        <f t="shared" si="51"/>
        <v/>
      </c>
      <c r="CK13" s="50" t="str">
        <f t="shared" si="51"/>
        <v/>
      </c>
      <c r="CL13" s="50" t="str">
        <f t="shared" si="51"/>
        <v/>
      </c>
      <c r="CM13" s="50">
        <f t="shared" si="51"/>
        <v>0</v>
      </c>
      <c r="CN13" s="50" t="str">
        <f t="shared" si="51"/>
        <v/>
      </c>
      <c r="CO13" s="50" t="str">
        <f t="shared" si="51"/>
        <v/>
      </c>
      <c r="CP13" s="50">
        <f t="shared" si="51"/>
        <v>1</v>
      </c>
      <c r="CQ13" s="50" t="str">
        <f t="shared" si="51"/>
        <v/>
      </c>
      <c r="CR13" s="50" t="str">
        <f t="shared" si="51"/>
        <v/>
      </c>
      <c r="CS13" s="50" t="str">
        <f t="shared" si="51"/>
        <v/>
      </c>
      <c r="CT13" s="50" t="str">
        <f t="shared" si="51"/>
        <v/>
      </c>
      <c r="CU13" s="50" t="str">
        <f t="shared" si="51"/>
        <v/>
      </c>
      <c r="CV13" s="50">
        <f t="shared" si="51"/>
        <v>1</v>
      </c>
      <c r="CW13" s="50" t="str">
        <f t="shared" si="51"/>
        <v/>
      </c>
      <c r="CX13" s="50" t="str">
        <f t="shared" si="51"/>
        <v/>
      </c>
      <c r="CY13" s="50" t="str">
        <f t="shared" si="52"/>
        <v/>
      </c>
      <c r="CZ13" s="50">
        <f t="shared" si="52"/>
        <v>1</v>
      </c>
      <c r="DA13" s="68">
        <f t="shared" si="53"/>
        <v>3</v>
      </c>
      <c r="DB13" s="69">
        <f t="shared" si="54"/>
        <v>4</v>
      </c>
      <c r="DC13" s="70">
        <f t="shared" si="55"/>
        <v>3</v>
      </c>
      <c r="DD13" s="27"/>
    </row>
    <row r="14" spans="1:108" ht="18">
      <c r="A14" s="100" t="s">
        <v>159</v>
      </c>
      <c r="B14" s="53" t="s">
        <v>143</v>
      </c>
      <c r="C14" s="54" t="s">
        <v>77</v>
      </c>
      <c r="D14" s="55"/>
      <c r="E14" s="56">
        <f>VLOOKUP($C14, 'TEAM DETAIL SCORING'!$C$4:'TEAM DETAIL SCORING'!$Y$250,3,FALSE)</f>
        <v>4</v>
      </c>
      <c r="F14" s="56">
        <f>VLOOKUP($C14, 'TEAM DETAIL SCORING'!$C$4:'TEAM DETAIL SCORING'!$Y$250,4,FALSE)</f>
        <v>5</v>
      </c>
      <c r="G14" s="56">
        <f>VLOOKUP($C14, 'TEAM DETAIL SCORING'!$C$4:'TEAM DETAIL SCORING'!$Y$250,5,FALSE)</f>
        <v>3</v>
      </c>
      <c r="H14" s="56">
        <f>VLOOKUP($C14, 'TEAM DETAIL SCORING'!$C$4:'TEAM DETAIL SCORING'!$Y$250,6,FALSE)</f>
        <v>5</v>
      </c>
      <c r="I14" s="56">
        <f>VLOOKUP($C14, 'TEAM DETAIL SCORING'!$C$4:'TEAM DETAIL SCORING'!$Y$250,7,FALSE)</f>
        <v>5</v>
      </c>
      <c r="J14" s="56">
        <f>VLOOKUP($C14, 'TEAM DETAIL SCORING'!$C$4:'TEAM DETAIL SCORING'!$Y$250,8,FALSE)</f>
        <v>3</v>
      </c>
      <c r="K14" s="56">
        <f>VLOOKUP($C14, 'TEAM DETAIL SCORING'!$C$4:'TEAM DETAIL SCORING'!$Y$250,9,FALSE)</f>
        <v>5</v>
      </c>
      <c r="L14" s="56">
        <f>VLOOKUP($C14, 'TEAM DETAIL SCORING'!$C$4:'TEAM DETAIL SCORING'!$Y$250,10,FALSE)</f>
        <v>6</v>
      </c>
      <c r="M14" s="56">
        <f>VLOOKUP($C14, 'TEAM DETAIL SCORING'!$C$4:'TEAM DETAIL SCORING'!$Y$250,11,FALSE)</f>
        <v>6</v>
      </c>
      <c r="N14" s="57">
        <f>VLOOKUP($C14, 'TEAM DETAIL SCORING'!$C$4:'TEAM DETAIL SCORING'!$Y$250,12,FALSE)</f>
        <v>42</v>
      </c>
      <c r="O14" s="56">
        <f>VLOOKUP($C14, 'TEAM DETAIL SCORING'!$C$4:'TEAM DETAIL SCORING'!$Y$250,13,FALSE)</f>
        <v>6</v>
      </c>
      <c r="P14" s="56">
        <f>VLOOKUP($C14, 'TEAM DETAIL SCORING'!$C$4:'TEAM DETAIL SCORING'!$Y$250,14,FALSE)</f>
        <v>3</v>
      </c>
      <c r="Q14" s="56">
        <f>VLOOKUP($C14, 'TEAM DETAIL SCORING'!$C$4:'TEAM DETAIL SCORING'!$Y$250,15,FALSE)</f>
        <v>4</v>
      </c>
      <c r="R14" s="56">
        <f>VLOOKUP($C14, 'TEAM DETAIL SCORING'!$C$4:'TEAM DETAIL SCORING'!$Y$250,16,FALSE)</f>
        <v>3</v>
      </c>
      <c r="S14" s="56">
        <f>VLOOKUP($C14, 'TEAM DETAIL SCORING'!$C$4:'TEAM DETAIL SCORING'!$Y$250,17,FALSE)</f>
        <v>6</v>
      </c>
      <c r="T14" s="56">
        <f>VLOOKUP($C14, 'TEAM DETAIL SCORING'!$C$4:'TEAM DETAIL SCORING'!$Y$250,18,FALSE)</f>
        <v>5</v>
      </c>
      <c r="U14" s="56">
        <f>VLOOKUP($C14, 'TEAM DETAIL SCORING'!$C$4:'TEAM DETAIL SCORING'!$Y$250,19,FALSE)</f>
        <v>6</v>
      </c>
      <c r="V14" s="56">
        <f>VLOOKUP($C14, 'TEAM DETAIL SCORING'!$C$4:'TEAM DETAIL SCORING'!$Y$250,20,FALSE)</f>
        <v>4</v>
      </c>
      <c r="W14" s="56">
        <f>VLOOKUP($C14, 'TEAM DETAIL SCORING'!$C$4:'TEAM DETAIL SCORING'!$Y$250,21,FALSE)</f>
        <v>4</v>
      </c>
      <c r="X14" s="57">
        <f>VLOOKUP($C14, 'TEAM DETAIL SCORING'!$C$4:'TEAM DETAIL SCORING'!$Y$250,22,FALSE)</f>
        <v>41</v>
      </c>
      <c r="Y14" s="57">
        <f t="shared" si="8"/>
        <v>83</v>
      </c>
      <c r="Z14" s="21"/>
      <c r="AA14" s="7">
        <f t="shared" ref="AA14:AI15" si="56">IF(E14="","",E14-E$4)</f>
        <v>0</v>
      </c>
      <c r="AB14" s="7">
        <f t="shared" si="56"/>
        <v>1</v>
      </c>
      <c r="AC14" s="7">
        <f t="shared" si="56"/>
        <v>0</v>
      </c>
      <c r="AD14" s="7">
        <f t="shared" si="56"/>
        <v>1</v>
      </c>
      <c r="AE14" s="7">
        <f t="shared" si="56"/>
        <v>0</v>
      </c>
      <c r="AF14" s="7">
        <f t="shared" si="56"/>
        <v>0</v>
      </c>
      <c r="AG14" s="7">
        <f t="shared" si="56"/>
        <v>1</v>
      </c>
      <c r="AH14" s="7">
        <f t="shared" si="56"/>
        <v>1</v>
      </c>
      <c r="AI14" s="7">
        <f t="shared" si="56"/>
        <v>2</v>
      </c>
      <c r="AJ14" s="7">
        <f t="shared" ref="AJ14:AR15" si="57">IF(O14="","",O14-O$4)</f>
        <v>2</v>
      </c>
      <c r="AK14" s="7">
        <f t="shared" si="57"/>
        <v>0</v>
      </c>
      <c r="AL14" s="7">
        <f t="shared" si="57"/>
        <v>0</v>
      </c>
      <c r="AM14" s="7">
        <f t="shared" si="57"/>
        <v>0</v>
      </c>
      <c r="AN14" s="7">
        <f t="shared" si="57"/>
        <v>1</v>
      </c>
      <c r="AO14" s="7">
        <f t="shared" si="57"/>
        <v>1</v>
      </c>
      <c r="AP14" s="7">
        <f t="shared" si="57"/>
        <v>2</v>
      </c>
      <c r="AQ14" s="7">
        <f t="shared" si="57"/>
        <v>0</v>
      </c>
      <c r="AR14" s="7">
        <f t="shared" si="57"/>
        <v>-1</v>
      </c>
      <c r="AS14" s="58">
        <f t="shared" ref="AS14:AS15" si="58">COUNTIF($AA14:$AR14,"=-2")</f>
        <v>0</v>
      </c>
      <c r="AT14" s="59">
        <f t="shared" ref="AT14:AT15" si="59">COUNTIF($AA14:$AR14,"=-1")</f>
        <v>1</v>
      </c>
      <c r="AU14" s="59">
        <f t="shared" ref="AU14:AU15" si="60">COUNTIF($AA14:$AR14,"=0")</f>
        <v>8</v>
      </c>
      <c r="AV14" s="59">
        <f t="shared" ref="AV14:AV15" si="61">COUNTIF($AA14:$AR14,"=1")</f>
        <v>6</v>
      </c>
      <c r="AW14" s="59">
        <f t="shared" ref="AW14:AW15" si="62">COUNTIF($AA14:$AR14,"=2")</f>
        <v>3</v>
      </c>
      <c r="AX14" s="60">
        <f t="shared" ref="AX14:AX15" si="63">COUNTIF($AA14:$AR14,"&gt;2")</f>
        <v>0</v>
      </c>
      <c r="AY14" s="50" t="str">
        <f t="shared" ref="AY14:BN15" si="64">IF(AA$4=3,AA14,"")</f>
        <v/>
      </c>
      <c r="AZ14" s="50" t="str">
        <f t="shared" si="64"/>
        <v/>
      </c>
      <c r="BA14" s="50">
        <f t="shared" si="64"/>
        <v>0</v>
      </c>
      <c r="BB14" s="50" t="str">
        <f t="shared" si="64"/>
        <v/>
      </c>
      <c r="BC14" s="50" t="str">
        <f t="shared" si="64"/>
        <v/>
      </c>
      <c r="BD14" s="50">
        <f t="shared" si="64"/>
        <v>0</v>
      </c>
      <c r="BE14" s="50" t="str">
        <f t="shared" si="64"/>
        <v/>
      </c>
      <c r="BF14" s="50" t="str">
        <f t="shared" si="64"/>
        <v/>
      </c>
      <c r="BG14" s="50" t="str">
        <f t="shared" si="64"/>
        <v/>
      </c>
      <c r="BH14" s="50" t="str">
        <f t="shared" si="64"/>
        <v/>
      </c>
      <c r="BI14" s="50">
        <f t="shared" si="64"/>
        <v>0</v>
      </c>
      <c r="BJ14" s="50" t="str">
        <f t="shared" si="64"/>
        <v/>
      </c>
      <c r="BK14" s="50">
        <f t="shared" si="64"/>
        <v>0</v>
      </c>
      <c r="BL14" s="50" t="str">
        <f t="shared" si="64"/>
        <v/>
      </c>
      <c r="BM14" s="50" t="str">
        <f t="shared" si="64"/>
        <v/>
      </c>
      <c r="BN14" s="50" t="str">
        <f t="shared" si="64"/>
        <v/>
      </c>
      <c r="BO14" s="50" t="str">
        <f t="shared" ref="BO14:BP15" si="65">IF(AQ$4=3,AQ14,"")</f>
        <v/>
      </c>
      <c r="BP14" s="51" t="str">
        <f t="shared" si="65"/>
        <v/>
      </c>
      <c r="BQ14" s="50">
        <f t="shared" ref="BQ14:CF15" si="66">IF(AA$4=4,AA14,"")</f>
        <v>0</v>
      </c>
      <c r="BR14" s="50">
        <f t="shared" si="66"/>
        <v>1</v>
      </c>
      <c r="BS14" s="50" t="str">
        <f t="shared" si="66"/>
        <v/>
      </c>
      <c r="BT14" s="50">
        <f t="shared" si="66"/>
        <v>1</v>
      </c>
      <c r="BU14" s="50" t="str">
        <f t="shared" si="66"/>
        <v/>
      </c>
      <c r="BV14" s="50" t="str">
        <f t="shared" si="66"/>
        <v/>
      </c>
      <c r="BW14" s="50">
        <f t="shared" si="66"/>
        <v>1</v>
      </c>
      <c r="BX14" s="50" t="str">
        <f t="shared" si="66"/>
        <v/>
      </c>
      <c r="BY14" s="50">
        <f t="shared" si="66"/>
        <v>2</v>
      </c>
      <c r="BZ14" s="50">
        <f t="shared" si="66"/>
        <v>2</v>
      </c>
      <c r="CA14" s="50" t="str">
        <f t="shared" si="66"/>
        <v/>
      </c>
      <c r="CB14" s="50">
        <f t="shared" si="66"/>
        <v>0</v>
      </c>
      <c r="CC14" s="50" t="str">
        <f t="shared" si="66"/>
        <v/>
      </c>
      <c r="CD14" s="50" t="str">
        <f t="shared" si="66"/>
        <v/>
      </c>
      <c r="CE14" s="50">
        <f t="shared" si="66"/>
        <v>1</v>
      </c>
      <c r="CF14" s="50">
        <f t="shared" si="66"/>
        <v>2</v>
      </c>
      <c r="CG14" s="50">
        <f t="shared" ref="CG14:CH15" si="67">IF(AQ$4=4,AQ14,"")</f>
        <v>0</v>
      </c>
      <c r="CH14" s="50" t="str">
        <f t="shared" si="67"/>
        <v/>
      </c>
      <c r="CI14" s="61" t="str">
        <f t="shared" ref="CI14:CX15" si="68">IF(AA$4=5,AA14,"")</f>
        <v/>
      </c>
      <c r="CJ14" s="50" t="str">
        <f t="shared" si="68"/>
        <v/>
      </c>
      <c r="CK14" s="50" t="str">
        <f t="shared" si="68"/>
        <v/>
      </c>
      <c r="CL14" s="50" t="str">
        <f t="shared" si="68"/>
        <v/>
      </c>
      <c r="CM14" s="50">
        <f t="shared" si="68"/>
        <v>0</v>
      </c>
      <c r="CN14" s="50" t="str">
        <f t="shared" si="68"/>
        <v/>
      </c>
      <c r="CO14" s="50" t="str">
        <f t="shared" si="68"/>
        <v/>
      </c>
      <c r="CP14" s="50">
        <f t="shared" si="68"/>
        <v>1</v>
      </c>
      <c r="CQ14" s="50" t="str">
        <f t="shared" si="68"/>
        <v/>
      </c>
      <c r="CR14" s="50" t="str">
        <f t="shared" si="68"/>
        <v/>
      </c>
      <c r="CS14" s="50" t="str">
        <f t="shared" si="68"/>
        <v/>
      </c>
      <c r="CT14" s="50" t="str">
        <f t="shared" si="68"/>
        <v/>
      </c>
      <c r="CU14" s="50" t="str">
        <f t="shared" si="68"/>
        <v/>
      </c>
      <c r="CV14" s="50">
        <f t="shared" si="68"/>
        <v>1</v>
      </c>
      <c r="CW14" s="50" t="str">
        <f t="shared" si="68"/>
        <v/>
      </c>
      <c r="CX14" s="50" t="str">
        <f t="shared" si="68"/>
        <v/>
      </c>
      <c r="CY14" s="50" t="str">
        <f t="shared" ref="CY14:CZ15" si="69">IF(AQ$4=5,AQ14,"")</f>
        <v/>
      </c>
      <c r="CZ14" s="50">
        <f t="shared" si="69"/>
        <v>-1</v>
      </c>
      <c r="DA14" s="62">
        <f t="shared" ref="DA14:DA15" si="70">SUM(AY14:BP14)</f>
        <v>0</v>
      </c>
      <c r="DB14" s="63">
        <f t="shared" ref="DB14:DB15" si="71">SUM(BQ14:CH14)</f>
        <v>10</v>
      </c>
      <c r="DC14" s="64">
        <f t="shared" ref="DC14:DC15" si="72">SUM(CI14:CZ14)</f>
        <v>1</v>
      </c>
      <c r="DD14" s="27"/>
    </row>
    <row r="15" spans="1:108" ht="18">
      <c r="A15" s="100" t="s">
        <v>159</v>
      </c>
      <c r="B15" s="53" t="s">
        <v>142</v>
      </c>
      <c r="C15" s="54" t="s">
        <v>80</v>
      </c>
      <c r="D15" s="55"/>
      <c r="E15" s="56">
        <f>VLOOKUP($C15, 'TEAM DETAIL SCORING'!$C$4:'TEAM DETAIL SCORING'!$Y$250,3,FALSE)</f>
        <v>5</v>
      </c>
      <c r="F15" s="56">
        <f>VLOOKUP($C15, 'TEAM DETAIL SCORING'!$C$4:'TEAM DETAIL SCORING'!$Y$250,4,FALSE)</f>
        <v>5</v>
      </c>
      <c r="G15" s="56">
        <f>VLOOKUP($C15, 'TEAM DETAIL SCORING'!$C$4:'TEAM DETAIL SCORING'!$Y$250,5,FALSE)</f>
        <v>3</v>
      </c>
      <c r="H15" s="56">
        <f>VLOOKUP($C15, 'TEAM DETAIL SCORING'!$C$4:'TEAM DETAIL SCORING'!$Y$250,6,FALSE)</f>
        <v>5</v>
      </c>
      <c r="I15" s="56">
        <f>VLOOKUP($C15, 'TEAM DETAIL SCORING'!$C$4:'TEAM DETAIL SCORING'!$Y$250,7,FALSE)</f>
        <v>7</v>
      </c>
      <c r="J15" s="56">
        <f>VLOOKUP($C15, 'TEAM DETAIL SCORING'!$C$4:'TEAM DETAIL SCORING'!$Y$250,8,FALSE)</f>
        <v>3</v>
      </c>
      <c r="K15" s="56">
        <f>VLOOKUP($C15, 'TEAM DETAIL SCORING'!$C$4:'TEAM DETAIL SCORING'!$Y$250,9,FALSE)</f>
        <v>6</v>
      </c>
      <c r="L15" s="56">
        <f>VLOOKUP($C15, 'TEAM DETAIL SCORING'!$C$4:'TEAM DETAIL SCORING'!$Y$250,10,FALSE)</f>
        <v>7</v>
      </c>
      <c r="M15" s="56">
        <f>VLOOKUP($C15, 'TEAM DETAIL SCORING'!$C$4:'TEAM DETAIL SCORING'!$Y$250,11,FALSE)</f>
        <v>4</v>
      </c>
      <c r="N15" s="57">
        <f>VLOOKUP($C15, 'TEAM DETAIL SCORING'!$C$4:'TEAM DETAIL SCORING'!$Y$250,12,FALSE)</f>
        <v>45</v>
      </c>
      <c r="O15" s="56">
        <f>VLOOKUP($C15, 'TEAM DETAIL SCORING'!$C$4:'TEAM DETAIL SCORING'!$Y$250,13,FALSE)</f>
        <v>4</v>
      </c>
      <c r="P15" s="56">
        <f>VLOOKUP($C15, 'TEAM DETAIL SCORING'!$C$4:'TEAM DETAIL SCORING'!$Y$250,14,FALSE)</f>
        <v>3</v>
      </c>
      <c r="Q15" s="56">
        <f>VLOOKUP($C15, 'TEAM DETAIL SCORING'!$C$4:'TEAM DETAIL SCORING'!$Y$250,15,FALSE)</f>
        <v>4</v>
      </c>
      <c r="R15" s="56">
        <f>VLOOKUP($C15, 'TEAM DETAIL SCORING'!$C$4:'TEAM DETAIL SCORING'!$Y$250,16,FALSE)</f>
        <v>3</v>
      </c>
      <c r="S15" s="56">
        <f>VLOOKUP($C15, 'TEAM DETAIL SCORING'!$C$4:'TEAM DETAIL SCORING'!$Y$250,17,FALSE)</f>
        <v>5</v>
      </c>
      <c r="T15" s="56">
        <f>VLOOKUP($C15, 'TEAM DETAIL SCORING'!$C$4:'TEAM DETAIL SCORING'!$Y$250,18,FALSE)</f>
        <v>5</v>
      </c>
      <c r="U15" s="56">
        <f>VLOOKUP($C15, 'TEAM DETAIL SCORING'!$C$4:'TEAM DETAIL SCORING'!$Y$250,19,FALSE)</f>
        <v>5</v>
      </c>
      <c r="V15" s="56">
        <f>VLOOKUP($C15, 'TEAM DETAIL SCORING'!$C$4:'TEAM DETAIL SCORING'!$Y$250,20,FALSE)</f>
        <v>4</v>
      </c>
      <c r="W15" s="56">
        <f>VLOOKUP($C15, 'TEAM DETAIL SCORING'!$C$4:'TEAM DETAIL SCORING'!$Y$250,21,FALSE)</f>
        <v>5</v>
      </c>
      <c r="X15" s="57">
        <f>VLOOKUP($C15, 'TEAM DETAIL SCORING'!$C$4:'TEAM DETAIL SCORING'!$Y$250,22,FALSE)</f>
        <v>38</v>
      </c>
      <c r="Y15" s="57">
        <f t="shared" si="8"/>
        <v>83</v>
      </c>
      <c r="Z15" s="21"/>
      <c r="AA15" s="7">
        <f t="shared" si="56"/>
        <v>1</v>
      </c>
      <c r="AB15" s="7">
        <f t="shared" si="56"/>
        <v>1</v>
      </c>
      <c r="AC15" s="7">
        <f t="shared" si="56"/>
        <v>0</v>
      </c>
      <c r="AD15" s="7">
        <f t="shared" si="56"/>
        <v>1</v>
      </c>
      <c r="AE15" s="7">
        <f t="shared" si="56"/>
        <v>2</v>
      </c>
      <c r="AF15" s="7">
        <f t="shared" si="56"/>
        <v>0</v>
      </c>
      <c r="AG15" s="7">
        <f t="shared" si="56"/>
        <v>2</v>
      </c>
      <c r="AH15" s="7">
        <f t="shared" si="56"/>
        <v>2</v>
      </c>
      <c r="AI15" s="7">
        <f t="shared" si="56"/>
        <v>0</v>
      </c>
      <c r="AJ15" s="7">
        <f t="shared" si="57"/>
        <v>0</v>
      </c>
      <c r="AK15" s="7">
        <f t="shared" si="57"/>
        <v>0</v>
      </c>
      <c r="AL15" s="7">
        <f t="shared" si="57"/>
        <v>0</v>
      </c>
      <c r="AM15" s="7">
        <f t="shared" si="57"/>
        <v>0</v>
      </c>
      <c r="AN15" s="7">
        <f t="shared" si="57"/>
        <v>0</v>
      </c>
      <c r="AO15" s="7">
        <f t="shared" si="57"/>
        <v>1</v>
      </c>
      <c r="AP15" s="7">
        <f t="shared" si="57"/>
        <v>1</v>
      </c>
      <c r="AQ15" s="7">
        <f t="shared" si="57"/>
        <v>0</v>
      </c>
      <c r="AR15" s="7">
        <f t="shared" si="57"/>
        <v>0</v>
      </c>
      <c r="AS15" s="65">
        <f t="shared" si="58"/>
        <v>0</v>
      </c>
      <c r="AT15" s="66">
        <f t="shared" si="59"/>
        <v>0</v>
      </c>
      <c r="AU15" s="66">
        <f t="shared" si="60"/>
        <v>10</v>
      </c>
      <c r="AV15" s="66">
        <f t="shared" si="61"/>
        <v>5</v>
      </c>
      <c r="AW15" s="66">
        <f t="shared" si="62"/>
        <v>3</v>
      </c>
      <c r="AX15" s="67">
        <f t="shared" si="63"/>
        <v>0</v>
      </c>
      <c r="AY15" s="50" t="str">
        <f t="shared" si="64"/>
        <v/>
      </c>
      <c r="AZ15" s="50" t="str">
        <f t="shared" si="64"/>
        <v/>
      </c>
      <c r="BA15" s="50">
        <f t="shared" si="64"/>
        <v>0</v>
      </c>
      <c r="BB15" s="50" t="str">
        <f t="shared" si="64"/>
        <v/>
      </c>
      <c r="BC15" s="50" t="str">
        <f t="shared" si="64"/>
        <v/>
      </c>
      <c r="BD15" s="50">
        <f t="shared" si="64"/>
        <v>0</v>
      </c>
      <c r="BE15" s="50" t="str">
        <f t="shared" si="64"/>
        <v/>
      </c>
      <c r="BF15" s="50" t="str">
        <f t="shared" si="64"/>
        <v/>
      </c>
      <c r="BG15" s="50" t="str">
        <f t="shared" si="64"/>
        <v/>
      </c>
      <c r="BH15" s="50" t="str">
        <f t="shared" si="64"/>
        <v/>
      </c>
      <c r="BI15" s="50">
        <f t="shared" si="64"/>
        <v>0</v>
      </c>
      <c r="BJ15" s="50" t="str">
        <f t="shared" si="64"/>
        <v/>
      </c>
      <c r="BK15" s="50">
        <f t="shared" si="64"/>
        <v>0</v>
      </c>
      <c r="BL15" s="50" t="str">
        <f t="shared" si="64"/>
        <v/>
      </c>
      <c r="BM15" s="50" t="str">
        <f t="shared" si="64"/>
        <v/>
      </c>
      <c r="BN15" s="50" t="str">
        <f t="shared" si="64"/>
        <v/>
      </c>
      <c r="BO15" s="50" t="str">
        <f t="shared" si="65"/>
        <v/>
      </c>
      <c r="BP15" s="51" t="str">
        <f t="shared" si="65"/>
        <v/>
      </c>
      <c r="BQ15" s="50">
        <f t="shared" si="66"/>
        <v>1</v>
      </c>
      <c r="BR15" s="50">
        <f t="shared" si="66"/>
        <v>1</v>
      </c>
      <c r="BS15" s="50" t="str">
        <f t="shared" si="66"/>
        <v/>
      </c>
      <c r="BT15" s="50">
        <f t="shared" si="66"/>
        <v>1</v>
      </c>
      <c r="BU15" s="50" t="str">
        <f t="shared" si="66"/>
        <v/>
      </c>
      <c r="BV15" s="50" t="str">
        <f t="shared" si="66"/>
        <v/>
      </c>
      <c r="BW15" s="50">
        <f t="shared" si="66"/>
        <v>2</v>
      </c>
      <c r="BX15" s="50" t="str">
        <f t="shared" si="66"/>
        <v/>
      </c>
      <c r="BY15" s="50">
        <f t="shared" si="66"/>
        <v>0</v>
      </c>
      <c r="BZ15" s="50">
        <f t="shared" si="66"/>
        <v>0</v>
      </c>
      <c r="CA15" s="50" t="str">
        <f t="shared" si="66"/>
        <v/>
      </c>
      <c r="CB15" s="50">
        <f t="shared" si="66"/>
        <v>0</v>
      </c>
      <c r="CC15" s="50" t="str">
        <f t="shared" si="66"/>
        <v/>
      </c>
      <c r="CD15" s="50" t="str">
        <f t="shared" si="66"/>
        <v/>
      </c>
      <c r="CE15" s="50">
        <f t="shared" si="66"/>
        <v>1</v>
      </c>
      <c r="CF15" s="50">
        <f t="shared" si="66"/>
        <v>1</v>
      </c>
      <c r="CG15" s="50">
        <f t="shared" si="67"/>
        <v>0</v>
      </c>
      <c r="CH15" s="50" t="str">
        <f t="shared" si="67"/>
        <v/>
      </c>
      <c r="CI15" s="61" t="str">
        <f t="shared" si="68"/>
        <v/>
      </c>
      <c r="CJ15" s="50" t="str">
        <f t="shared" si="68"/>
        <v/>
      </c>
      <c r="CK15" s="50" t="str">
        <f t="shared" si="68"/>
        <v/>
      </c>
      <c r="CL15" s="50" t="str">
        <f t="shared" si="68"/>
        <v/>
      </c>
      <c r="CM15" s="50">
        <f t="shared" si="68"/>
        <v>2</v>
      </c>
      <c r="CN15" s="50" t="str">
        <f t="shared" si="68"/>
        <v/>
      </c>
      <c r="CO15" s="50" t="str">
        <f t="shared" si="68"/>
        <v/>
      </c>
      <c r="CP15" s="50">
        <f t="shared" si="68"/>
        <v>2</v>
      </c>
      <c r="CQ15" s="50" t="str">
        <f t="shared" si="68"/>
        <v/>
      </c>
      <c r="CR15" s="50" t="str">
        <f t="shared" si="68"/>
        <v/>
      </c>
      <c r="CS15" s="50" t="str">
        <f t="shared" si="68"/>
        <v/>
      </c>
      <c r="CT15" s="50" t="str">
        <f t="shared" si="68"/>
        <v/>
      </c>
      <c r="CU15" s="50" t="str">
        <f t="shared" si="68"/>
        <v/>
      </c>
      <c r="CV15" s="50">
        <f t="shared" si="68"/>
        <v>0</v>
      </c>
      <c r="CW15" s="50" t="str">
        <f t="shared" si="68"/>
        <v/>
      </c>
      <c r="CX15" s="50" t="str">
        <f t="shared" si="68"/>
        <v/>
      </c>
      <c r="CY15" s="50" t="str">
        <f t="shared" si="69"/>
        <v/>
      </c>
      <c r="CZ15" s="50">
        <f t="shared" si="69"/>
        <v>0</v>
      </c>
      <c r="DA15" s="68">
        <f t="shared" si="70"/>
        <v>0</v>
      </c>
      <c r="DB15" s="69">
        <f t="shared" si="71"/>
        <v>7</v>
      </c>
      <c r="DC15" s="70">
        <f t="shared" si="72"/>
        <v>4</v>
      </c>
      <c r="DD15" s="27"/>
    </row>
    <row r="16" spans="1:108" ht="18">
      <c r="A16" s="100" t="s">
        <v>159</v>
      </c>
      <c r="B16" s="53" t="s">
        <v>139</v>
      </c>
      <c r="C16" s="54" t="s">
        <v>88</v>
      </c>
      <c r="D16" s="55"/>
      <c r="E16" s="56">
        <f>VLOOKUP($C16, 'TEAM DETAIL SCORING'!$C$4:'TEAM DETAIL SCORING'!$Y$250,3,FALSE)</f>
        <v>4</v>
      </c>
      <c r="F16" s="56">
        <f>VLOOKUP($C16, 'TEAM DETAIL SCORING'!$C$4:'TEAM DETAIL SCORING'!$Y$250,4,FALSE)</f>
        <v>4</v>
      </c>
      <c r="G16" s="56">
        <f>VLOOKUP($C16, 'TEAM DETAIL SCORING'!$C$4:'TEAM DETAIL SCORING'!$Y$250,5,FALSE)</f>
        <v>3</v>
      </c>
      <c r="H16" s="56">
        <f>VLOOKUP($C16, 'TEAM DETAIL SCORING'!$C$4:'TEAM DETAIL SCORING'!$Y$250,6,FALSE)</f>
        <v>4</v>
      </c>
      <c r="I16" s="56">
        <f>VLOOKUP($C16, 'TEAM DETAIL SCORING'!$C$4:'TEAM DETAIL SCORING'!$Y$250,7,FALSE)</f>
        <v>7</v>
      </c>
      <c r="J16" s="56">
        <f>VLOOKUP($C16, 'TEAM DETAIL SCORING'!$C$4:'TEAM DETAIL SCORING'!$Y$250,8,FALSE)</f>
        <v>4</v>
      </c>
      <c r="K16" s="56">
        <f>VLOOKUP($C16, 'TEAM DETAIL SCORING'!$C$4:'TEAM DETAIL SCORING'!$Y$250,9,FALSE)</f>
        <v>4</v>
      </c>
      <c r="L16" s="56">
        <f>VLOOKUP($C16, 'TEAM DETAIL SCORING'!$C$4:'TEAM DETAIL SCORING'!$Y$250,10,FALSE)</f>
        <v>5</v>
      </c>
      <c r="M16" s="56">
        <f>VLOOKUP($C16, 'TEAM DETAIL SCORING'!$C$4:'TEAM DETAIL SCORING'!$Y$250,11,FALSE)</f>
        <v>4</v>
      </c>
      <c r="N16" s="57">
        <f>VLOOKUP($C16, 'TEAM DETAIL SCORING'!$C$4:'TEAM DETAIL SCORING'!$Y$250,12,FALSE)</f>
        <v>39</v>
      </c>
      <c r="O16" s="56">
        <f>VLOOKUP($C16, 'TEAM DETAIL SCORING'!$C$4:'TEAM DETAIL SCORING'!$Y$250,13,FALSE)</f>
        <v>6</v>
      </c>
      <c r="P16" s="56">
        <f>VLOOKUP($C16, 'TEAM DETAIL SCORING'!$C$4:'TEAM DETAIL SCORING'!$Y$250,14,FALSE)</f>
        <v>4</v>
      </c>
      <c r="Q16" s="56">
        <f>VLOOKUP($C16, 'TEAM DETAIL SCORING'!$C$4:'TEAM DETAIL SCORING'!$Y$250,15,FALSE)</f>
        <v>4</v>
      </c>
      <c r="R16" s="56">
        <f>VLOOKUP($C16, 'TEAM DETAIL SCORING'!$C$4:'TEAM DETAIL SCORING'!$Y$250,16,FALSE)</f>
        <v>3</v>
      </c>
      <c r="S16" s="56">
        <f>VLOOKUP($C16, 'TEAM DETAIL SCORING'!$C$4:'TEAM DETAIL SCORING'!$Y$250,17,FALSE)</f>
        <v>8</v>
      </c>
      <c r="T16" s="56">
        <f>VLOOKUP($C16, 'TEAM DETAIL SCORING'!$C$4:'TEAM DETAIL SCORING'!$Y$250,18,FALSE)</f>
        <v>4</v>
      </c>
      <c r="U16" s="56">
        <f>VLOOKUP($C16, 'TEAM DETAIL SCORING'!$C$4:'TEAM DETAIL SCORING'!$Y$250,19,FALSE)</f>
        <v>5</v>
      </c>
      <c r="V16" s="56">
        <f>VLOOKUP($C16, 'TEAM DETAIL SCORING'!$C$4:'TEAM DETAIL SCORING'!$Y$250,20,FALSE)</f>
        <v>4</v>
      </c>
      <c r="W16" s="56">
        <f>VLOOKUP($C16, 'TEAM DETAIL SCORING'!$C$4:'TEAM DETAIL SCORING'!$Y$250,21,FALSE)</f>
        <v>6</v>
      </c>
      <c r="X16" s="57">
        <f>VLOOKUP($C16, 'TEAM DETAIL SCORING'!$C$4:'TEAM DETAIL SCORING'!$Y$250,22,FALSE)</f>
        <v>44</v>
      </c>
      <c r="Y16" s="57">
        <f t="shared" si="8"/>
        <v>83</v>
      </c>
      <c r="Z16" s="21"/>
      <c r="AA16" s="7">
        <f t="shared" ref="AA16:AI17" si="73">IF(E16="","",E16-E$4)</f>
        <v>0</v>
      </c>
      <c r="AB16" s="7">
        <f t="shared" si="73"/>
        <v>0</v>
      </c>
      <c r="AC16" s="7">
        <f t="shared" si="73"/>
        <v>0</v>
      </c>
      <c r="AD16" s="7">
        <f t="shared" si="73"/>
        <v>0</v>
      </c>
      <c r="AE16" s="7">
        <f t="shared" si="73"/>
        <v>2</v>
      </c>
      <c r="AF16" s="7">
        <f t="shared" si="73"/>
        <v>1</v>
      </c>
      <c r="AG16" s="7">
        <f t="shared" si="73"/>
        <v>0</v>
      </c>
      <c r="AH16" s="7">
        <f t="shared" si="73"/>
        <v>0</v>
      </c>
      <c r="AI16" s="7">
        <f t="shared" si="73"/>
        <v>0</v>
      </c>
      <c r="AJ16" s="7">
        <f t="shared" ref="AJ16:AR17" si="74">IF(O16="","",O16-O$4)</f>
        <v>2</v>
      </c>
      <c r="AK16" s="7">
        <f t="shared" si="74"/>
        <v>1</v>
      </c>
      <c r="AL16" s="7">
        <f t="shared" si="74"/>
        <v>0</v>
      </c>
      <c r="AM16" s="7">
        <f t="shared" si="74"/>
        <v>0</v>
      </c>
      <c r="AN16" s="7">
        <f t="shared" si="74"/>
        <v>3</v>
      </c>
      <c r="AO16" s="7">
        <f t="shared" si="74"/>
        <v>0</v>
      </c>
      <c r="AP16" s="7">
        <f t="shared" si="74"/>
        <v>1</v>
      </c>
      <c r="AQ16" s="7">
        <f t="shared" si="74"/>
        <v>0</v>
      </c>
      <c r="AR16" s="7">
        <f t="shared" si="74"/>
        <v>1</v>
      </c>
      <c r="AS16" s="58">
        <f t="shared" ref="AS16:AS17" si="75">COUNTIF($AA16:$AR16,"=-2")</f>
        <v>0</v>
      </c>
      <c r="AT16" s="59">
        <f t="shared" ref="AT16:AT17" si="76">COUNTIF($AA16:$AR16,"=-1")</f>
        <v>0</v>
      </c>
      <c r="AU16" s="59">
        <f t="shared" ref="AU16:AU17" si="77">COUNTIF($AA16:$AR16,"=0")</f>
        <v>11</v>
      </c>
      <c r="AV16" s="59">
        <f t="shared" ref="AV16:AV17" si="78">COUNTIF($AA16:$AR16,"=1")</f>
        <v>4</v>
      </c>
      <c r="AW16" s="59">
        <f t="shared" ref="AW16:AW17" si="79">COUNTIF($AA16:$AR16,"=2")</f>
        <v>2</v>
      </c>
      <c r="AX16" s="60">
        <f t="shared" ref="AX16:AX17" si="80">COUNTIF($AA16:$AR16,"&gt;2")</f>
        <v>1</v>
      </c>
      <c r="AY16" s="50" t="str">
        <f t="shared" ref="AY16:BN17" si="81">IF(AA$4=3,AA16,"")</f>
        <v/>
      </c>
      <c r="AZ16" s="50" t="str">
        <f t="shared" si="81"/>
        <v/>
      </c>
      <c r="BA16" s="50">
        <f t="shared" si="81"/>
        <v>0</v>
      </c>
      <c r="BB16" s="50" t="str">
        <f t="shared" si="81"/>
        <v/>
      </c>
      <c r="BC16" s="50" t="str">
        <f t="shared" si="81"/>
        <v/>
      </c>
      <c r="BD16" s="50">
        <f t="shared" si="81"/>
        <v>1</v>
      </c>
      <c r="BE16" s="50" t="str">
        <f t="shared" si="81"/>
        <v/>
      </c>
      <c r="BF16" s="50" t="str">
        <f t="shared" si="81"/>
        <v/>
      </c>
      <c r="BG16" s="50" t="str">
        <f t="shared" si="81"/>
        <v/>
      </c>
      <c r="BH16" s="50" t="str">
        <f t="shared" si="81"/>
        <v/>
      </c>
      <c r="BI16" s="50">
        <f t="shared" si="81"/>
        <v>1</v>
      </c>
      <c r="BJ16" s="50" t="str">
        <f t="shared" si="81"/>
        <v/>
      </c>
      <c r="BK16" s="50">
        <f t="shared" si="81"/>
        <v>0</v>
      </c>
      <c r="BL16" s="50" t="str">
        <f t="shared" si="81"/>
        <v/>
      </c>
      <c r="BM16" s="50" t="str">
        <f t="shared" si="81"/>
        <v/>
      </c>
      <c r="BN16" s="50" t="str">
        <f t="shared" si="81"/>
        <v/>
      </c>
      <c r="BO16" s="50" t="str">
        <f t="shared" ref="BO16:BP17" si="82">IF(AQ$4=3,AQ16,"")</f>
        <v/>
      </c>
      <c r="BP16" s="51" t="str">
        <f t="shared" si="82"/>
        <v/>
      </c>
      <c r="BQ16" s="50">
        <f t="shared" ref="BQ16:CF17" si="83">IF(AA$4=4,AA16,"")</f>
        <v>0</v>
      </c>
      <c r="BR16" s="50">
        <f t="shared" si="83"/>
        <v>0</v>
      </c>
      <c r="BS16" s="50" t="str">
        <f t="shared" si="83"/>
        <v/>
      </c>
      <c r="BT16" s="50">
        <f t="shared" si="83"/>
        <v>0</v>
      </c>
      <c r="BU16" s="50" t="str">
        <f t="shared" si="83"/>
        <v/>
      </c>
      <c r="BV16" s="50" t="str">
        <f t="shared" si="83"/>
        <v/>
      </c>
      <c r="BW16" s="50">
        <f t="shared" si="83"/>
        <v>0</v>
      </c>
      <c r="BX16" s="50" t="str">
        <f t="shared" si="83"/>
        <v/>
      </c>
      <c r="BY16" s="50">
        <f t="shared" si="83"/>
        <v>0</v>
      </c>
      <c r="BZ16" s="50">
        <f t="shared" si="83"/>
        <v>2</v>
      </c>
      <c r="CA16" s="50" t="str">
        <f t="shared" si="83"/>
        <v/>
      </c>
      <c r="CB16" s="50">
        <f t="shared" si="83"/>
        <v>0</v>
      </c>
      <c r="CC16" s="50" t="str">
        <f t="shared" si="83"/>
        <v/>
      </c>
      <c r="CD16" s="50" t="str">
        <f t="shared" si="83"/>
        <v/>
      </c>
      <c r="CE16" s="50">
        <f t="shared" si="83"/>
        <v>0</v>
      </c>
      <c r="CF16" s="50">
        <f t="shared" si="83"/>
        <v>1</v>
      </c>
      <c r="CG16" s="50">
        <f t="shared" ref="CG16:CH17" si="84">IF(AQ$4=4,AQ16,"")</f>
        <v>0</v>
      </c>
      <c r="CH16" s="50" t="str">
        <f t="shared" si="84"/>
        <v/>
      </c>
      <c r="CI16" s="61" t="str">
        <f t="shared" ref="CI16:CX17" si="85">IF(AA$4=5,AA16,"")</f>
        <v/>
      </c>
      <c r="CJ16" s="50" t="str">
        <f t="shared" si="85"/>
        <v/>
      </c>
      <c r="CK16" s="50" t="str">
        <f t="shared" si="85"/>
        <v/>
      </c>
      <c r="CL16" s="50" t="str">
        <f t="shared" si="85"/>
        <v/>
      </c>
      <c r="CM16" s="50">
        <f t="shared" si="85"/>
        <v>2</v>
      </c>
      <c r="CN16" s="50" t="str">
        <f t="shared" si="85"/>
        <v/>
      </c>
      <c r="CO16" s="50" t="str">
        <f t="shared" si="85"/>
        <v/>
      </c>
      <c r="CP16" s="50">
        <f t="shared" si="85"/>
        <v>0</v>
      </c>
      <c r="CQ16" s="50" t="str">
        <f t="shared" si="85"/>
        <v/>
      </c>
      <c r="CR16" s="50" t="str">
        <f t="shared" si="85"/>
        <v/>
      </c>
      <c r="CS16" s="50" t="str">
        <f t="shared" si="85"/>
        <v/>
      </c>
      <c r="CT16" s="50" t="str">
        <f t="shared" si="85"/>
        <v/>
      </c>
      <c r="CU16" s="50" t="str">
        <f t="shared" si="85"/>
        <v/>
      </c>
      <c r="CV16" s="50">
        <f t="shared" si="85"/>
        <v>3</v>
      </c>
      <c r="CW16" s="50" t="str">
        <f t="shared" si="85"/>
        <v/>
      </c>
      <c r="CX16" s="50" t="str">
        <f t="shared" si="85"/>
        <v/>
      </c>
      <c r="CY16" s="50" t="str">
        <f t="shared" ref="CY16:CZ17" si="86">IF(AQ$4=5,AQ16,"")</f>
        <v/>
      </c>
      <c r="CZ16" s="50">
        <f t="shared" si="86"/>
        <v>1</v>
      </c>
      <c r="DA16" s="62">
        <f t="shared" ref="DA16:DA17" si="87">SUM(AY16:BP16)</f>
        <v>2</v>
      </c>
      <c r="DB16" s="63">
        <f t="shared" ref="DB16:DB17" si="88">SUM(BQ16:CH16)</f>
        <v>3</v>
      </c>
      <c r="DC16" s="64">
        <f t="shared" ref="DC16:DC17" si="89">SUM(CI16:CZ16)</f>
        <v>6</v>
      </c>
      <c r="DD16" s="27"/>
    </row>
    <row r="17" spans="1:108" ht="18">
      <c r="A17" s="100" t="s">
        <v>159</v>
      </c>
      <c r="B17" s="53" t="s">
        <v>137</v>
      </c>
      <c r="C17" s="54" t="s">
        <v>94</v>
      </c>
      <c r="D17" s="55"/>
      <c r="E17" s="56">
        <f>VLOOKUP($C17, 'TEAM DETAIL SCORING'!$C$4:'TEAM DETAIL SCORING'!$Y$250,3,FALSE)</f>
        <v>4</v>
      </c>
      <c r="F17" s="56">
        <f>VLOOKUP($C17, 'TEAM DETAIL SCORING'!$C$4:'TEAM DETAIL SCORING'!$Y$250,4,FALSE)</f>
        <v>5</v>
      </c>
      <c r="G17" s="56">
        <f>VLOOKUP($C17, 'TEAM DETAIL SCORING'!$C$4:'TEAM DETAIL SCORING'!$Y$250,5,FALSE)</f>
        <v>3</v>
      </c>
      <c r="H17" s="56">
        <f>VLOOKUP($C17, 'TEAM DETAIL SCORING'!$C$4:'TEAM DETAIL SCORING'!$Y$250,6,FALSE)</f>
        <v>4</v>
      </c>
      <c r="I17" s="56">
        <f>VLOOKUP($C17, 'TEAM DETAIL SCORING'!$C$4:'TEAM DETAIL SCORING'!$Y$250,7,FALSE)</f>
        <v>5</v>
      </c>
      <c r="J17" s="56">
        <f>VLOOKUP($C17, 'TEAM DETAIL SCORING'!$C$4:'TEAM DETAIL SCORING'!$Y$250,8,FALSE)</f>
        <v>4</v>
      </c>
      <c r="K17" s="56">
        <f>VLOOKUP($C17, 'TEAM DETAIL SCORING'!$C$4:'TEAM DETAIL SCORING'!$Y$250,9,FALSE)</f>
        <v>7</v>
      </c>
      <c r="L17" s="56">
        <f>VLOOKUP($C17, 'TEAM DETAIL SCORING'!$C$4:'TEAM DETAIL SCORING'!$Y$250,10,FALSE)</f>
        <v>4</v>
      </c>
      <c r="M17" s="56">
        <f>VLOOKUP($C17, 'TEAM DETAIL SCORING'!$C$4:'TEAM DETAIL SCORING'!$Y$250,11,FALSE)</f>
        <v>4</v>
      </c>
      <c r="N17" s="57">
        <f>VLOOKUP($C17, 'TEAM DETAIL SCORING'!$C$4:'TEAM DETAIL SCORING'!$Y$250,12,FALSE)</f>
        <v>40</v>
      </c>
      <c r="O17" s="56">
        <f>VLOOKUP($C17, 'TEAM DETAIL SCORING'!$C$4:'TEAM DETAIL SCORING'!$Y$250,13,FALSE)</f>
        <v>5</v>
      </c>
      <c r="P17" s="56">
        <f>VLOOKUP($C17, 'TEAM DETAIL SCORING'!$C$4:'TEAM DETAIL SCORING'!$Y$250,14,FALSE)</f>
        <v>4</v>
      </c>
      <c r="Q17" s="56">
        <f>VLOOKUP($C17, 'TEAM DETAIL SCORING'!$C$4:'TEAM DETAIL SCORING'!$Y$250,15,FALSE)</f>
        <v>4</v>
      </c>
      <c r="R17" s="56">
        <f>VLOOKUP($C17, 'TEAM DETAIL SCORING'!$C$4:'TEAM DETAIL SCORING'!$Y$250,16,FALSE)</f>
        <v>4</v>
      </c>
      <c r="S17" s="56">
        <f>VLOOKUP($C17, 'TEAM DETAIL SCORING'!$C$4:'TEAM DETAIL SCORING'!$Y$250,17,FALSE)</f>
        <v>6</v>
      </c>
      <c r="T17" s="56">
        <f>VLOOKUP($C17, 'TEAM DETAIL SCORING'!$C$4:'TEAM DETAIL SCORING'!$Y$250,18,FALSE)</f>
        <v>5</v>
      </c>
      <c r="U17" s="56">
        <f>VLOOKUP($C17, 'TEAM DETAIL SCORING'!$C$4:'TEAM DETAIL SCORING'!$Y$250,19,FALSE)</f>
        <v>5</v>
      </c>
      <c r="V17" s="56">
        <f>VLOOKUP($C17, 'TEAM DETAIL SCORING'!$C$4:'TEAM DETAIL SCORING'!$Y$250,20,FALSE)</f>
        <v>5</v>
      </c>
      <c r="W17" s="56">
        <f>VLOOKUP($C17, 'TEAM DETAIL SCORING'!$C$4:'TEAM DETAIL SCORING'!$Y$250,21,FALSE)</f>
        <v>5</v>
      </c>
      <c r="X17" s="57">
        <f>VLOOKUP($C17, 'TEAM DETAIL SCORING'!$C$4:'TEAM DETAIL SCORING'!$Y$250,22,FALSE)</f>
        <v>43</v>
      </c>
      <c r="Y17" s="57">
        <f t="shared" si="8"/>
        <v>83</v>
      </c>
      <c r="Z17" s="21"/>
      <c r="AA17" s="7">
        <f t="shared" si="73"/>
        <v>0</v>
      </c>
      <c r="AB17" s="7">
        <f t="shared" si="73"/>
        <v>1</v>
      </c>
      <c r="AC17" s="7">
        <f t="shared" si="73"/>
        <v>0</v>
      </c>
      <c r="AD17" s="7">
        <f t="shared" si="73"/>
        <v>0</v>
      </c>
      <c r="AE17" s="7">
        <f t="shared" si="73"/>
        <v>0</v>
      </c>
      <c r="AF17" s="7">
        <f t="shared" si="73"/>
        <v>1</v>
      </c>
      <c r="AG17" s="7">
        <f t="shared" si="73"/>
        <v>3</v>
      </c>
      <c r="AH17" s="7">
        <f t="shared" si="73"/>
        <v>-1</v>
      </c>
      <c r="AI17" s="7">
        <f t="shared" si="73"/>
        <v>0</v>
      </c>
      <c r="AJ17" s="7">
        <f t="shared" si="74"/>
        <v>1</v>
      </c>
      <c r="AK17" s="7">
        <f t="shared" si="74"/>
        <v>1</v>
      </c>
      <c r="AL17" s="7">
        <f t="shared" si="74"/>
        <v>0</v>
      </c>
      <c r="AM17" s="7">
        <f t="shared" si="74"/>
        <v>1</v>
      </c>
      <c r="AN17" s="7">
        <f t="shared" si="74"/>
        <v>1</v>
      </c>
      <c r="AO17" s="7">
        <f t="shared" si="74"/>
        <v>1</v>
      </c>
      <c r="AP17" s="7">
        <f t="shared" si="74"/>
        <v>1</v>
      </c>
      <c r="AQ17" s="7">
        <f t="shared" si="74"/>
        <v>1</v>
      </c>
      <c r="AR17" s="7">
        <f t="shared" si="74"/>
        <v>0</v>
      </c>
      <c r="AS17" s="65">
        <f t="shared" si="75"/>
        <v>0</v>
      </c>
      <c r="AT17" s="66">
        <f t="shared" si="76"/>
        <v>1</v>
      </c>
      <c r="AU17" s="66">
        <f t="shared" si="77"/>
        <v>7</v>
      </c>
      <c r="AV17" s="66">
        <f t="shared" si="78"/>
        <v>9</v>
      </c>
      <c r="AW17" s="66">
        <f t="shared" si="79"/>
        <v>0</v>
      </c>
      <c r="AX17" s="67">
        <f t="shared" si="80"/>
        <v>1</v>
      </c>
      <c r="AY17" s="50" t="str">
        <f t="shared" si="81"/>
        <v/>
      </c>
      <c r="AZ17" s="50" t="str">
        <f t="shared" si="81"/>
        <v/>
      </c>
      <c r="BA17" s="50">
        <f t="shared" si="81"/>
        <v>0</v>
      </c>
      <c r="BB17" s="50" t="str">
        <f t="shared" si="81"/>
        <v/>
      </c>
      <c r="BC17" s="50" t="str">
        <f t="shared" si="81"/>
        <v/>
      </c>
      <c r="BD17" s="50">
        <f t="shared" si="81"/>
        <v>1</v>
      </c>
      <c r="BE17" s="50" t="str">
        <f t="shared" si="81"/>
        <v/>
      </c>
      <c r="BF17" s="50" t="str">
        <f t="shared" si="81"/>
        <v/>
      </c>
      <c r="BG17" s="50" t="str">
        <f t="shared" si="81"/>
        <v/>
      </c>
      <c r="BH17" s="50" t="str">
        <f t="shared" si="81"/>
        <v/>
      </c>
      <c r="BI17" s="50">
        <f t="shared" si="81"/>
        <v>1</v>
      </c>
      <c r="BJ17" s="50" t="str">
        <f t="shared" si="81"/>
        <v/>
      </c>
      <c r="BK17" s="50">
        <f t="shared" si="81"/>
        <v>1</v>
      </c>
      <c r="BL17" s="50" t="str">
        <f t="shared" si="81"/>
        <v/>
      </c>
      <c r="BM17" s="50" t="str">
        <f t="shared" si="81"/>
        <v/>
      </c>
      <c r="BN17" s="50" t="str">
        <f t="shared" si="81"/>
        <v/>
      </c>
      <c r="BO17" s="50" t="str">
        <f t="shared" si="82"/>
        <v/>
      </c>
      <c r="BP17" s="51" t="str">
        <f t="shared" si="82"/>
        <v/>
      </c>
      <c r="BQ17" s="50">
        <f t="shared" si="83"/>
        <v>0</v>
      </c>
      <c r="BR17" s="50">
        <f t="shared" si="83"/>
        <v>1</v>
      </c>
      <c r="BS17" s="50" t="str">
        <f t="shared" si="83"/>
        <v/>
      </c>
      <c r="BT17" s="50">
        <f t="shared" si="83"/>
        <v>0</v>
      </c>
      <c r="BU17" s="50" t="str">
        <f t="shared" si="83"/>
        <v/>
      </c>
      <c r="BV17" s="50" t="str">
        <f t="shared" si="83"/>
        <v/>
      </c>
      <c r="BW17" s="50">
        <f t="shared" si="83"/>
        <v>3</v>
      </c>
      <c r="BX17" s="50" t="str">
        <f t="shared" si="83"/>
        <v/>
      </c>
      <c r="BY17" s="50">
        <f t="shared" si="83"/>
        <v>0</v>
      </c>
      <c r="BZ17" s="50">
        <f t="shared" si="83"/>
        <v>1</v>
      </c>
      <c r="CA17" s="50" t="str">
        <f t="shared" si="83"/>
        <v/>
      </c>
      <c r="CB17" s="50">
        <f t="shared" si="83"/>
        <v>0</v>
      </c>
      <c r="CC17" s="50" t="str">
        <f t="shared" si="83"/>
        <v/>
      </c>
      <c r="CD17" s="50" t="str">
        <f t="shared" si="83"/>
        <v/>
      </c>
      <c r="CE17" s="50">
        <f t="shared" si="83"/>
        <v>1</v>
      </c>
      <c r="CF17" s="50">
        <f t="shared" si="83"/>
        <v>1</v>
      </c>
      <c r="CG17" s="50">
        <f t="shared" si="84"/>
        <v>1</v>
      </c>
      <c r="CH17" s="50" t="str">
        <f t="shared" si="84"/>
        <v/>
      </c>
      <c r="CI17" s="61" t="str">
        <f t="shared" si="85"/>
        <v/>
      </c>
      <c r="CJ17" s="50" t="str">
        <f t="shared" si="85"/>
        <v/>
      </c>
      <c r="CK17" s="50" t="str">
        <f t="shared" si="85"/>
        <v/>
      </c>
      <c r="CL17" s="50" t="str">
        <f t="shared" si="85"/>
        <v/>
      </c>
      <c r="CM17" s="50">
        <f t="shared" si="85"/>
        <v>0</v>
      </c>
      <c r="CN17" s="50" t="str">
        <f t="shared" si="85"/>
        <v/>
      </c>
      <c r="CO17" s="50" t="str">
        <f t="shared" si="85"/>
        <v/>
      </c>
      <c r="CP17" s="50">
        <f t="shared" si="85"/>
        <v>-1</v>
      </c>
      <c r="CQ17" s="50" t="str">
        <f t="shared" si="85"/>
        <v/>
      </c>
      <c r="CR17" s="50" t="str">
        <f t="shared" si="85"/>
        <v/>
      </c>
      <c r="CS17" s="50" t="str">
        <f t="shared" si="85"/>
        <v/>
      </c>
      <c r="CT17" s="50" t="str">
        <f t="shared" si="85"/>
        <v/>
      </c>
      <c r="CU17" s="50" t="str">
        <f t="shared" si="85"/>
        <v/>
      </c>
      <c r="CV17" s="50">
        <f t="shared" si="85"/>
        <v>1</v>
      </c>
      <c r="CW17" s="50" t="str">
        <f t="shared" si="85"/>
        <v/>
      </c>
      <c r="CX17" s="50" t="str">
        <f t="shared" si="85"/>
        <v/>
      </c>
      <c r="CY17" s="50" t="str">
        <f t="shared" si="86"/>
        <v/>
      </c>
      <c r="CZ17" s="50">
        <f t="shared" si="86"/>
        <v>0</v>
      </c>
      <c r="DA17" s="68">
        <f t="shared" si="87"/>
        <v>3</v>
      </c>
      <c r="DB17" s="69">
        <f t="shared" si="88"/>
        <v>8</v>
      </c>
      <c r="DC17" s="70">
        <f t="shared" si="89"/>
        <v>0</v>
      </c>
      <c r="DD17" s="27"/>
    </row>
    <row r="18" spans="1:108" ht="18">
      <c r="A18" s="100" t="s">
        <v>159</v>
      </c>
      <c r="B18" s="53" t="s">
        <v>136</v>
      </c>
      <c r="C18" s="54" t="s">
        <v>98</v>
      </c>
      <c r="D18" s="55"/>
      <c r="E18" s="56">
        <f>VLOOKUP($C18, 'TEAM DETAIL SCORING'!$C$4:'TEAM DETAIL SCORING'!$Y$250,3,FALSE)</f>
        <v>5</v>
      </c>
      <c r="F18" s="56">
        <f>VLOOKUP($C18, 'TEAM DETAIL SCORING'!$C$4:'TEAM DETAIL SCORING'!$Y$250,4,FALSE)</f>
        <v>4</v>
      </c>
      <c r="G18" s="56">
        <f>VLOOKUP($C18, 'TEAM DETAIL SCORING'!$C$4:'TEAM DETAIL SCORING'!$Y$250,5,FALSE)</f>
        <v>3</v>
      </c>
      <c r="H18" s="56">
        <f>VLOOKUP($C18, 'TEAM DETAIL SCORING'!$C$4:'TEAM DETAIL SCORING'!$Y$250,6,FALSE)</f>
        <v>4</v>
      </c>
      <c r="I18" s="56">
        <f>VLOOKUP($C18, 'TEAM DETAIL SCORING'!$C$4:'TEAM DETAIL SCORING'!$Y$250,7,FALSE)</f>
        <v>5</v>
      </c>
      <c r="J18" s="56">
        <f>VLOOKUP($C18, 'TEAM DETAIL SCORING'!$C$4:'TEAM DETAIL SCORING'!$Y$250,8,FALSE)</f>
        <v>3</v>
      </c>
      <c r="K18" s="56">
        <f>VLOOKUP($C18, 'TEAM DETAIL SCORING'!$C$4:'TEAM DETAIL SCORING'!$Y$250,9,FALSE)</f>
        <v>4</v>
      </c>
      <c r="L18" s="56">
        <f>VLOOKUP($C18, 'TEAM DETAIL SCORING'!$C$4:'TEAM DETAIL SCORING'!$Y$250,10,FALSE)</f>
        <v>7</v>
      </c>
      <c r="M18" s="56">
        <f>VLOOKUP($C18, 'TEAM DETAIL SCORING'!$C$4:'TEAM DETAIL SCORING'!$Y$250,11,FALSE)</f>
        <v>4</v>
      </c>
      <c r="N18" s="57">
        <f>VLOOKUP($C18, 'TEAM DETAIL SCORING'!$C$4:'TEAM DETAIL SCORING'!$Y$250,12,FALSE)</f>
        <v>39</v>
      </c>
      <c r="O18" s="56">
        <f>VLOOKUP($C18, 'TEAM DETAIL SCORING'!$C$4:'TEAM DETAIL SCORING'!$Y$250,13,FALSE)</f>
        <v>5</v>
      </c>
      <c r="P18" s="56">
        <f>VLOOKUP($C18, 'TEAM DETAIL SCORING'!$C$4:'TEAM DETAIL SCORING'!$Y$250,14,FALSE)</f>
        <v>5</v>
      </c>
      <c r="Q18" s="56">
        <f>VLOOKUP($C18, 'TEAM DETAIL SCORING'!$C$4:'TEAM DETAIL SCORING'!$Y$250,15,FALSE)</f>
        <v>4</v>
      </c>
      <c r="R18" s="56">
        <f>VLOOKUP($C18, 'TEAM DETAIL SCORING'!$C$4:'TEAM DETAIL SCORING'!$Y$250,16,FALSE)</f>
        <v>3</v>
      </c>
      <c r="S18" s="56">
        <f>VLOOKUP($C18, 'TEAM DETAIL SCORING'!$C$4:'TEAM DETAIL SCORING'!$Y$250,17,FALSE)</f>
        <v>6</v>
      </c>
      <c r="T18" s="56">
        <f>VLOOKUP($C18, 'TEAM DETAIL SCORING'!$C$4:'TEAM DETAIL SCORING'!$Y$250,18,FALSE)</f>
        <v>4</v>
      </c>
      <c r="U18" s="56">
        <f>VLOOKUP($C18, 'TEAM DETAIL SCORING'!$C$4:'TEAM DETAIL SCORING'!$Y$250,19,FALSE)</f>
        <v>6</v>
      </c>
      <c r="V18" s="56">
        <f>VLOOKUP($C18, 'TEAM DETAIL SCORING'!$C$4:'TEAM DETAIL SCORING'!$Y$250,20,FALSE)</f>
        <v>6</v>
      </c>
      <c r="W18" s="56">
        <f>VLOOKUP($C18, 'TEAM DETAIL SCORING'!$C$4:'TEAM DETAIL SCORING'!$Y$250,21,FALSE)</f>
        <v>5</v>
      </c>
      <c r="X18" s="57">
        <f>VLOOKUP($C18, 'TEAM DETAIL SCORING'!$C$4:'TEAM DETAIL SCORING'!$Y$250,22,FALSE)</f>
        <v>44</v>
      </c>
      <c r="Y18" s="57">
        <f t="shared" si="8"/>
        <v>83</v>
      </c>
      <c r="Z18" s="21"/>
      <c r="AA18" s="7">
        <f t="shared" ref="AA18:AI19" si="90">IF(E18="","",E18-E$4)</f>
        <v>1</v>
      </c>
      <c r="AB18" s="7">
        <f t="shared" si="90"/>
        <v>0</v>
      </c>
      <c r="AC18" s="7">
        <f t="shared" si="90"/>
        <v>0</v>
      </c>
      <c r="AD18" s="7">
        <f t="shared" si="90"/>
        <v>0</v>
      </c>
      <c r="AE18" s="7">
        <f t="shared" si="90"/>
        <v>0</v>
      </c>
      <c r="AF18" s="7">
        <f t="shared" si="90"/>
        <v>0</v>
      </c>
      <c r="AG18" s="7">
        <f t="shared" si="90"/>
        <v>0</v>
      </c>
      <c r="AH18" s="7">
        <f t="shared" si="90"/>
        <v>2</v>
      </c>
      <c r="AI18" s="7">
        <f t="shared" si="90"/>
        <v>0</v>
      </c>
      <c r="AJ18" s="7">
        <f t="shared" ref="AJ18:AR19" si="91">IF(O18="","",O18-O$4)</f>
        <v>1</v>
      </c>
      <c r="AK18" s="7">
        <f t="shared" si="91"/>
        <v>2</v>
      </c>
      <c r="AL18" s="7">
        <f t="shared" si="91"/>
        <v>0</v>
      </c>
      <c r="AM18" s="7">
        <f t="shared" si="91"/>
        <v>0</v>
      </c>
      <c r="AN18" s="7">
        <f t="shared" si="91"/>
        <v>1</v>
      </c>
      <c r="AO18" s="7">
        <f t="shared" si="91"/>
        <v>0</v>
      </c>
      <c r="AP18" s="7">
        <f t="shared" si="91"/>
        <v>2</v>
      </c>
      <c r="AQ18" s="7">
        <f t="shared" si="91"/>
        <v>2</v>
      </c>
      <c r="AR18" s="7">
        <f t="shared" si="91"/>
        <v>0</v>
      </c>
      <c r="AS18" s="58">
        <f t="shared" ref="AS18:AS19" si="92">COUNTIF($AA18:$AR18,"=-2")</f>
        <v>0</v>
      </c>
      <c r="AT18" s="59">
        <f t="shared" ref="AT18:AT19" si="93">COUNTIF($AA18:$AR18,"=-1")</f>
        <v>0</v>
      </c>
      <c r="AU18" s="59">
        <f t="shared" ref="AU18:AU19" si="94">COUNTIF($AA18:$AR18,"=0")</f>
        <v>11</v>
      </c>
      <c r="AV18" s="59">
        <f t="shared" ref="AV18:AV19" si="95">COUNTIF($AA18:$AR18,"=1")</f>
        <v>3</v>
      </c>
      <c r="AW18" s="59">
        <f t="shared" ref="AW18:AW19" si="96">COUNTIF($AA18:$AR18,"=2")</f>
        <v>4</v>
      </c>
      <c r="AX18" s="60">
        <f t="shared" ref="AX18:AX19" si="97">COUNTIF($AA18:$AR18,"&gt;2")</f>
        <v>0</v>
      </c>
      <c r="AY18" s="50" t="str">
        <f t="shared" ref="AY18:BN19" si="98">IF(AA$4=3,AA18,"")</f>
        <v/>
      </c>
      <c r="AZ18" s="50" t="str">
        <f t="shared" si="98"/>
        <v/>
      </c>
      <c r="BA18" s="50">
        <f t="shared" si="98"/>
        <v>0</v>
      </c>
      <c r="BB18" s="50" t="str">
        <f t="shared" si="98"/>
        <v/>
      </c>
      <c r="BC18" s="50" t="str">
        <f t="shared" si="98"/>
        <v/>
      </c>
      <c r="BD18" s="50">
        <f t="shared" si="98"/>
        <v>0</v>
      </c>
      <c r="BE18" s="50" t="str">
        <f t="shared" si="98"/>
        <v/>
      </c>
      <c r="BF18" s="50" t="str">
        <f t="shared" si="98"/>
        <v/>
      </c>
      <c r="BG18" s="50" t="str">
        <f t="shared" si="98"/>
        <v/>
      </c>
      <c r="BH18" s="50" t="str">
        <f t="shared" si="98"/>
        <v/>
      </c>
      <c r="BI18" s="50">
        <f t="shared" si="98"/>
        <v>2</v>
      </c>
      <c r="BJ18" s="50" t="str">
        <f t="shared" si="98"/>
        <v/>
      </c>
      <c r="BK18" s="50">
        <f t="shared" si="98"/>
        <v>0</v>
      </c>
      <c r="BL18" s="50" t="str">
        <f t="shared" si="98"/>
        <v/>
      </c>
      <c r="BM18" s="50" t="str">
        <f t="shared" si="98"/>
        <v/>
      </c>
      <c r="BN18" s="50" t="str">
        <f t="shared" si="98"/>
        <v/>
      </c>
      <c r="BO18" s="50" t="str">
        <f t="shared" ref="BO18:BP19" si="99">IF(AQ$4=3,AQ18,"")</f>
        <v/>
      </c>
      <c r="BP18" s="51" t="str">
        <f t="shared" si="99"/>
        <v/>
      </c>
      <c r="BQ18" s="50">
        <f t="shared" ref="BQ18:CF19" si="100">IF(AA$4=4,AA18,"")</f>
        <v>1</v>
      </c>
      <c r="BR18" s="50">
        <f t="shared" si="100"/>
        <v>0</v>
      </c>
      <c r="BS18" s="50" t="str">
        <f t="shared" si="100"/>
        <v/>
      </c>
      <c r="BT18" s="50">
        <f t="shared" si="100"/>
        <v>0</v>
      </c>
      <c r="BU18" s="50" t="str">
        <f t="shared" si="100"/>
        <v/>
      </c>
      <c r="BV18" s="50" t="str">
        <f t="shared" si="100"/>
        <v/>
      </c>
      <c r="BW18" s="50">
        <f t="shared" si="100"/>
        <v>0</v>
      </c>
      <c r="BX18" s="50" t="str">
        <f t="shared" si="100"/>
        <v/>
      </c>
      <c r="BY18" s="50">
        <f t="shared" si="100"/>
        <v>0</v>
      </c>
      <c r="BZ18" s="50">
        <f t="shared" si="100"/>
        <v>1</v>
      </c>
      <c r="CA18" s="50" t="str">
        <f t="shared" si="100"/>
        <v/>
      </c>
      <c r="CB18" s="50">
        <f t="shared" si="100"/>
        <v>0</v>
      </c>
      <c r="CC18" s="50" t="str">
        <f t="shared" si="100"/>
        <v/>
      </c>
      <c r="CD18" s="50" t="str">
        <f t="shared" si="100"/>
        <v/>
      </c>
      <c r="CE18" s="50">
        <f t="shared" si="100"/>
        <v>0</v>
      </c>
      <c r="CF18" s="50">
        <f t="shared" si="100"/>
        <v>2</v>
      </c>
      <c r="CG18" s="50">
        <f t="shared" ref="CG18:CH19" si="101">IF(AQ$4=4,AQ18,"")</f>
        <v>2</v>
      </c>
      <c r="CH18" s="50" t="str">
        <f t="shared" si="101"/>
        <v/>
      </c>
      <c r="CI18" s="61" t="str">
        <f t="shared" ref="CI18:CX19" si="102">IF(AA$4=5,AA18,"")</f>
        <v/>
      </c>
      <c r="CJ18" s="50" t="str">
        <f t="shared" si="102"/>
        <v/>
      </c>
      <c r="CK18" s="50" t="str">
        <f t="shared" si="102"/>
        <v/>
      </c>
      <c r="CL18" s="50" t="str">
        <f t="shared" si="102"/>
        <v/>
      </c>
      <c r="CM18" s="50">
        <f t="shared" si="102"/>
        <v>0</v>
      </c>
      <c r="CN18" s="50" t="str">
        <f t="shared" si="102"/>
        <v/>
      </c>
      <c r="CO18" s="50" t="str">
        <f t="shared" si="102"/>
        <v/>
      </c>
      <c r="CP18" s="50">
        <f t="shared" si="102"/>
        <v>2</v>
      </c>
      <c r="CQ18" s="50" t="str">
        <f t="shared" si="102"/>
        <v/>
      </c>
      <c r="CR18" s="50" t="str">
        <f t="shared" si="102"/>
        <v/>
      </c>
      <c r="CS18" s="50" t="str">
        <f t="shared" si="102"/>
        <v/>
      </c>
      <c r="CT18" s="50" t="str">
        <f t="shared" si="102"/>
        <v/>
      </c>
      <c r="CU18" s="50" t="str">
        <f t="shared" si="102"/>
        <v/>
      </c>
      <c r="CV18" s="50">
        <f t="shared" si="102"/>
        <v>1</v>
      </c>
      <c r="CW18" s="50" t="str">
        <f t="shared" si="102"/>
        <v/>
      </c>
      <c r="CX18" s="50" t="str">
        <f t="shared" si="102"/>
        <v/>
      </c>
      <c r="CY18" s="50" t="str">
        <f t="shared" ref="CY18:CZ19" si="103">IF(AQ$4=5,AQ18,"")</f>
        <v/>
      </c>
      <c r="CZ18" s="50">
        <f t="shared" si="103"/>
        <v>0</v>
      </c>
      <c r="DA18" s="62">
        <f t="shared" ref="DA18:DA19" si="104">SUM(AY18:BP18)</f>
        <v>2</v>
      </c>
      <c r="DB18" s="63">
        <f t="shared" ref="DB18:DB19" si="105">SUM(BQ18:CH18)</f>
        <v>6</v>
      </c>
      <c r="DC18" s="64">
        <f t="shared" ref="DC18:DC19" si="106">SUM(CI18:CZ18)</f>
        <v>3</v>
      </c>
      <c r="DD18" s="27"/>
    </row>
    <row r="19" spans="1:108" ht="18">
      <c r="A19" s="100" t="s">
        <v>160</v>
      </c>
      <c r="B19" s="53" t="s">
        <v>148</v>
      </c>
      <c r="C19" s="54" t="s">
        <v>57</v>
      </c>
      <c r="D19" s="55"/>
      <c r="E19" s="56">
        <f>VLOOKUP($C19, 'TEAM DETAIL SCORING'!$C$4:'TEAM DETAIL SCORING'!$Y$250,3,FALSE)</f>
        <v>4</v>
      </c>
      <c r="F19" s="56">
        <f>VLOOKUP($C19, 'TEAM DETAIL SCORING'!$C$4:'TEAM DETAIL SCORING'!$Y$250,4,FALSE)</f>
        <v>4</v>
      </c>
      <c r="G19" s="56">
        <f>VLOOKUP($C19, 'TEAM DETAIL SCORING'!$C$4:'TEAM DETAIL SCORING'!$Y$250,5,FALSE)</f>
        <v>6</v>
      </c>
      <c r="H19" s="56">
        <f>VLOOKUP($C19, 'TEAM DETAIL SCORING'!$C$4:'TEAM DETAIL SCORING'!$Y$250,6,FALSE)</f>
        <v>6</v>
      </c>
      <c r="I19" s="56">
        <f>VLOOKUP($C19, 'TEAM DETAIL SCORING'!$C$4:'TEAM DETAIL SCORING'!$Y$250,7,FALSE)</f>
        <v>5</v>
      </c>
      <c r="J19" s="56">
        <f>VLOOKUP($C19, 'TEAM DETAIL SCORING'!$C$4:'TEAM DETAIL SCORING'!$Y$250,8,FALSE)</f>
        <v>5</v>
      </c>
      <c r="K19" s="56">
        <f>VLOOKUP($C19, 'TEAM DETAIL SCORING'!$C$4:'TEAM DETAIL SCORING'!$Y$250,9,FALSE)</f>
        <v>6</v>
      </c>
      <c r="L19" s="56">
        <f>VLOOKUP($C19, 'TEAM DETAIL SCORING'!$C$4:'TEAM DETAIL SCORING'!$Y$250,10,FALSE)</f>
        <v>6</v>
      </c>
      <c r="M19" s="56">
        <f>VLOOKUP($C19, 'TEAM DETAIL SCORING'!$C$4:'TEAM DETAIL SCORING'!$Y$250,11,FALSE)</f>
        <v>4</v>
      </c>
      <c r="N19" s="57">
        <f>VLOOKUP($C19, 'TEAM DETAIL SCORING'!$C$4:'TEAM DETAIL SCORING'!$Y$250,12,FALSE)</f>
        <v>46</v>
      </c>
      <c r="O19" s="56">
        <f>VLOOKUP($C19, 'TEAM DETAIL SCORING'!$C$4:'TEAM DETAIL SCORING'!$Y$250,13,FALSE)</f>
        <v>4</v>
      </c>
      <c r="P19" s="56">
        <f>VLOOKUP($C19, 'TEAM DETAIL SCORING'!$C$4:'TEAM DETAIL SCORING'!$Y$250,14,FALSE)</f>
        <v>3</v>
      </c>
      <c r="Q19" s="56">
        <f>VLOOKUP($C19, 'TEAM DETAIL SCORING'!$C$4:'TEAM DETAIL SCORING'!$Y$250,15,FALSE)</f>
        <v>5</v>
      </c>
      <c r="R19" s="56">
        <f>VLOOKUP($C19, 'TEAM DETAIL SCORING'!$C$4:'TEAM DETAIL SCORING'!$Y$250,16,FALSE)</f>
        <v>3</v>
      </c>
      <c r="S19" s="56">
        <f>VLOOKUP($C19, 'TEAM DETAIL SCORING'!$C$4:'TEAM DETAIL SCORING'!$Y$250,17,FALSE)</f>
        <v>5</v>
      </c>
      <c r="T19" s="56">
        <f>VLOOKUP($C19, 'TEAM DETAIL SCORING'!$C$4:'TEAM DETAIL SCORING'!$Y$250,18,FALSE)</f>
        <v>5</v>
      </c>
      <c r="U19" s="56">
        <f>VLOOKUP($C19, 'TEAM DETAIL SCORING'!$C$4:'TEAM DETAIL SCORING'!$Y$250,19,FALSE)</f>
        <v>4</v>
      </c>
      <c r="V19" s="56">
        <f>VLOOKUP($C19, 'TEAM DETAIL SCORING'!$C$4:'TEAM DETAIL SCORING'!$Y$250,20,FALSE)</f>
        <v>4</v>
      </c>
      <c r="W19" s="56">
        <f>VLOOKUP($C19, 'TEAM DETAIL SCORING'!$C$4:'TEAM DETAIL SCORING'!$Y$250,21,FALSE)</f>
        <v>5</v>
      </c>
      <c r="X19" s="57">
        <f>VLOOKUP($C19, 'TEAM DETAIL SCORING'!$C$4:'TEAM DETAIL SCORING'!$Y$250,22,FALSE)</f>
        <v>38</v>
      </c>
      <c r="Y19" s="57">
        <f t="shared" si="8"/>
        <v>84</v>
      </c>
      <c r="Z19" s="21"/>
      <c r="AA19" s="7">
        <f t="shared" si="90"/>
        <v>0</v>
      </c>
      <c r="AB19" s="7">
        <f t="shared" si="90"/>
        <v>0</v>
      </c>
      <c r="AC19" s="7">
        <f t="shared" si="90"/>
        <v>3</v>
      </c>
      <c r="AD19" s="7">
        <f t="shared" si="90"/>
        <v>2</v>
      </c>
      <c r="AE19" s="7">
        <f t="shared" si="90"/>
        <v>0</v>
      </c>
      <c r="AF19" s="7">
        <f t="shared" si="90"/>
        <v>2</v>
      </c>
      <c r="AG19" s="7">
        <f t="shared" si="90"/>
        <v>2</v>
      </c>
      <c r="AH19" s="7">
        <f t="shared" si="90"/>
        <v>1</v>
      </c>
      <c r="AI19" s="7">
        <f t="shared" si="90"/>
        <v>0</v>
      </c>
      <c r="AJ19" s="7">
        <f t="shared" si="91"/>
        <v>0</v>
      </c>
      <c r="AK19" s="7">
        <f t="shared" si="91"/>
        <v>0</v>
      </c>
      <c r="AL19" s="7">
        <f t="shared" si="91"/>
        <v>1</v>
      </c>
      <c r="AM19" s="7">
        <f t="shared" si="91"/>
        <v>0</v>
      </c>
      <c r="AN19" s="7">
        <f t="shared" si="91"/>
        <v>0</v>
      </c>
      <c r="AO19" s="7">
        <f t="shared" si="91"/>
        <v>1</v>
      </c>
      <c r="AP19" s="7">
        <f t="shared" si="91"/>
        <v>0</v>
      </c>
      <c r="AQ19" s="7">
        <f t="shared" si="91"/>
        <v>0</v>
      </c>
      <c r="AR19" s="7">
        <f t="shared" si="91"/>
        <v>0</v>
      </c>
      <c r="AS19" s="65">
        <f t="shared" si="92"/>
        <v>0</v>
      </c>
      <c r="AT19" s="66">
        <f t="shared" si="93"/>
        <v>0</v>
      </c>
      <c r="AU19" s="66">
        <f t="shared" si="94"/>
        <v>11</v>
      </c>
      <c r="AV19" s="66">
        <f t="shared" si="95"/>
        <v>3</v>
      </c>
      <c r="AW19" s="66">
        <f t="shared" si="96"/>
        <v>3</v>
      </c>
      <c r="AX19" s="67">
        <f t="shared" si="97"/>
        <v>1</v>
      </c>
      <c r="AY19" s="50" t="str">
        <f t="shared" si="98"/>
        <v/>
      </c>
      <c r="AZ19" s="50" t="str">
        <f t="shared" si="98"/>
        <v/>
      </c>
      <c r="BA19" s="50">
        <f t="shared" si="98"/>
        <v>3</v>
      </c>
      <c r="BB19" s="50" t="str">
        <f t="shared" si="98"/>
        <v/>
      </c>
      <c r="BC19" s="50" t="str">
        <f t="shared" si="98"/>
        <v/>
      </c>
      <c r="BD19" s="50">
        <f t="shared" si="98"/>
        <v>2</v>
      </c>
      <c r="BE19" s="50" t="str">
        <f t="shared" si="98"/>
        <v/>
      </c>
      <c r="BF19" s="50" t="str">
        <f t="shared" si="98"/>
        <v/>
      </c>
      <c r="BG19" s="50" t="str">
        <f t="shared" si="98"/>
        <v/>
      </c>
      <c r="BH19" s="50" t="str">
        <f t="shared" si="98"/>
        <v/>
      </c>
      <c r="BI19" s="50">
        <f t="shared" si="98"/>
        <v>0</v>
      </c>
      <c r="BJ19" s="50" t="str">
        <f t="shared" si="98"/>
        <v/>
      </c>
      <c r="BK19" s="50">
        <f t="shared" si="98"/>
        <v>0</v>
      </c>
      <c r="BL19" s="50" t="str">
        <f t="shared" si="98"/>
        <v/>
      </c>
      <c r="BM19" s="50" t="str">
        <f t="shared" si="98"/>
        <v/>
      </c>
      <c r="BN19" s="50" t="str">
        <f t="shared" si="98"/>
        <v/>
      </c>
      <c r="BO19" s="50" t="str">
        <f t="shared" si="99"/>
        <v/>
      </c>
      <c r="BP19" s="51" t="str">
        <f t="shared" si="99"/>
        <v/>
      </c>
      <c r="BQ19" s="50">
        <f t="shared" si="100"/>
        <v>0</v>
      </c>
      <c r="BR19" s="50">
        <f t="shared" si="100"/>
        <v>0</v>
      </c>
      <c r="BS19" s="50" t="str">
        <f t="shared" si="100"/>
        <v/>
      </c>
      <c r="BT19" s="50">
        <f t="shared" si="100"/>
        <v>2</v>
      </c>
      <c r="BU19" s="50" t="str">
        <f t="shared" si="100"/>
        <v/>
      </c>
      <c r="BV19" s="50" t="str">
        <f t="shared" si="100"/>
        <v/>
      </c>
      <c r="BW19" s="50">
        <f t="shared" si="100"/>
        <v>2</v>
      </c>
      <c r="BX19" s="50" t="str">
        <f t="shared" si="100"/>
        <v/>
      </c>
      <c r="BY19" s="50">
        <f t="shared" si="100"/>
        <v>0</v>
      </c>
      <c r="BZ19" s="50">
        <f t="shared" si="100"/>
        <v>0</v>
      </c>
      <c r="CA19" s="50" t="str">
        <f t="shared" si="100"/>
        <v/>
      </c>
      <c r="CB19" s="50">
        <f t="shared" si="100"/>
        <v>1</v>
      </c>
      <c r="CC19" s="50" t="str">
        <f t="shared" si="100"/>
        <v/>
      </c>
      <c r="CD19" s="50" t="str">
        <f t="shared" si="100"/>
        <v/>
      </c>
      <c r="CE19" s="50">
        <f t="shared" si="100"/>
        <v>1</v>
      </c>
      <c r="CF19" s="50">
        <f t="shared" si="100"/>
        <v>0</v>
      </c>
      <c r="CG19" s="50">
        <f t="shared" si="101"/>
        <v>0</v>
      </c>
      <c r="CH19" s="50" t="str">
        <f t="shared" si="101"/>
        <v/>
      </c>
      <c r="CI19" s="61" t="str">
        <f t="shared" si="102"/>
        <v/>
      </c>
      <c r="CJ19" s="50" t="str">
        <f t="shared" si="102"/>
        <v/>
      </c>
      <c r="CK19" s="50" t="str">
        <f t="shared" si="102"/>
        <v/>
      </c>
      <c r="CL19" s="50" t="str">
        <f t="shared" si="102"/>
        <v/>
      </c>
      <c r="CM19" s="50">
        <f t="shared" si="102"/>
        <v>0</v>
      </c>
      <c r="CN19" s="50" t="str">
        <f t="shared" si="102"/>
        <v/>
      </c>
      <c r="CO19" s="50" t="str">
        <f t="shared" si="102"/>
        <v/>
      </c>
      <c r="CP19" s="50">
        <f t="shared" si="102"/>
        <v>1</v>
      </c>
      <c r="CQ19" s="50" t="str">
        <f t="shared" si="102"/>
        <v/>
      </c>
      <c r="CR19" s="50" t="str">
        <f t="shared" si="102"/>
        <v/>
      </c>
      <c r="CS19" s="50" t="str">
        <f t="shared" si="102"/>
        <v/>
      </c>
      <c r="CT19" s="50" t="str">
        <f t="shared" si="102"/>
        <v/>
      </c>
      <c r="CU19" s="50" t="str">
        <f t="shared" si="102"/>
        <v/>
      </c>
      <c r="CV19" s="50">
        <f t="shared" si="102"/>
        <v>0</v>
      </c>
      <c r="CW19" s="50" t="str">
        <f t="shared" si="102"/>
        <v/>
      </c>
      <c r="CX19" s="50" t="str">
        <f t="shared" si="102"/>
        <v/>
      </c>
      <c r="CY19" s="50" t="str">
        <f t="shared" si="103"/>
        <v/>
      </c>
      <c r="CZ19" s="50">
        <f t="shared" si="103"/>
        <v>0</v>
      </c>
      <c r="DA19" s="68">
        <f t="shared" si="104"/>
        <v>5</v>
      </c>
      <c r="DB19" s="69">
        <f t="shared" si="105"/>
        <v>6</v>
      </c>
      <c r="DC19" s="70">
        <f t="shared" si="106"/>
        <v>1</v>
      </c>
      <c r="DD19" s="27"/>
    </row>
    <row r="20" spans="1:108" ht="18">
      <c r="A20" s="100" t="s">
        <v>160</v>
      </c>
      <c r="B20" s="53" t="s">
        <v>143</v>
      </c>
      <c r="C20" s="54" t="s">
        <v>76</v>
      </c>
      <c r="D20" s="55"/>
      <c r="E20" s="56">
        <f>VLOOKUP($C20, 'TEAM DETAIL SCORING'!$C$4:'TEAM DETAIL SCORING'!$Y$250,3,FALSE)</f>
        <v>4</v>
      </c>
      <c r="F20" s="56">
        <f>VLOOKUP($C20, 'TEAM DETAIL SCORING'!$C$4:'TEAM DETAIL SCORING'!$Y$250,4,FALSE)</f>
        <v>5</v>
      </c>
      <c r="G20" s="56">
        <f>VLOOKUP($C20, 'TEAM DETAIL SCORING'!$C$4:'TEAM DETAIL SCORING'!$Y$250,5,FALSE)</f>
        <v>3</v>
      </c>
      <c r="H20" s="56">
        <f>VLOOKUP($C20, 'TEAM DETAIL SCORING'!$C$4:'TEAM DETAIL SCORING'!$Y$250,6,FALSE)</f>
        <v>4</v>
      </c>
      <c r="I20" s="56">
        <f>VLOOKUP($C20, 'TEAM DETAIL SCORING'!$C$4:'TEAM DETAIL SCORING'!$Y$250,7,FALSE)</f>
        <v>6</v>
      </c>
      <c r="J20" s="56">
        <f>VLOOKUP($C20, 'TEAM DETAIL SCORING'!$C$4:'TEAM DETAIL SCORING'!$Y$250,8,FALSE)</f>
        <v>4</v>
      </c>
      <c r="K20" s="56">
        <f>VLOOKUP($C20, 'TEAM DETAIL SCORING'!$C$4:'TEAM DETAIL SCORING'!$Y$250,9,FALSE)</f>
        <v>5</v>
      </c>
      <c r="L20" s="56">
        <f>VLOOKUP($C20, 'TEAM DETAIL SCORING'!$C$4:'TEAM DETAIL SCORING'!$Y$250,10,FALSE)</f>
        <v>6</v>
      </c>
      <c r="M20" s="56">
        <f>VLOOKUP($C20, 'TEAM DETAIL SCORING'!$C$4:'TEAM DETAIL SCORING'!$Y$250,11,FALSE)</f>
        <v>5</v>
      </c>
      <c r="N20" s="57">
        <f>VLOOKUP($C20, 'TEAM DETAIL SCORING'!$C$4:'TEAM DETAIL SCORING'!$Y$250,12,FALSE)</f>
        <v>42</v>
      </c>
      <c r="O20" s="56">
        <f>VLOOKUP($C20, 'TEAM DETAIL SCORING'!$C$4:'TEAM DETAIL SCORING'!$Y$250,13,FALSE)</f>
        <v>5</v>
      </c>
      <c r="P20" s="56">
        <f>VLOOKUP($C20, 'TEAM DETAIL SCORING'!$C$4:'TEAM DETAIL SCORING'!$Y$250,14,FALSE)</f>
        <v>4</v>
      </c>
      <c r="Q20" s="56">
        <f>VLOOKUP($C20, 'TEAM DETAIL SCORING'!$C$4:'TEAM DETAIL SCORING'!$Y$250,15,FALSE)</f>
        <v>4</v>
      </c>
      <c r="R20" s="56">
        <f>VLOOKUP($C20, 'TEAM DETAIL SCORING'!$C$4:'TEAM DETAIL SCORING'!$Y$250,16,FALSE)</f>
        <v>3</v>
      </c>
      <c r="S20" s="56">
        <f>VLOOKUP($C20, 'TEAM DETAIL SCORING'!$C$4:'TEAM DETAIL SCORING'!$Y$250,17,FALSE)</f>
        <v>5</v>
      </c>
      <c r="T20" s="56">
        <f>VLOOKUP($C20, 'TEAM DETAIL SCORING'!$C$4:'TEAM DETAIL SCORING'!$Y$250,18,FALSE)</f>
        <v>6</v>
      </c>
      <c r="U20" s="56">
        <f>VLOOKUP($C20, 'TEAM DETAIL SCORING'!$C$4:'TEAM DETAIL SCORING'!$Y$250,19,FALSE)</f>
        <v>5</v>
      </c>
      <c r="V20" s="56">
        <f>VLOOKUP($C20, 'TEAM DETAIL SCORING'!$C$4:'TEAM DETAIL SCORING'!$Y$250,20,FALSE)</f>
        <v>4</v>
      </c>
      <c r="W20" s="56">
        <f>VLOOKUP($C20, 'TEAM DETAIL SCORING'!$C$4:'TEAM DETAIL SCORING'!$Y$250,21,FALSE)</f>
        <v>6</v>
      </c>
      <c r="X20" s="57">
        <f>VLOOKUP($C20, 'TEAM DETAIL SCORING'!$C$4:'TEAM DETAIL SCORING'!$Y$250,22,FALSE)</f>
        <v>42</v>
      </c>
      <c r="Y20" s="57">
        <f t="shared" si="8"/>
        <v>84</v>
      </c>
      <c r="Z20" s="21"/>
      <c r="AA20" s="7">
        <f t="shared" ref="AA20:AI21" si="107">IF(E20="","",E20-E$4)</f>
        <v>0</v>
      </c>
      <c r="AB20" s="7">
        <f t="shared" si="107"/>
        <v>1</v>
      </c>
      <c r="AC20" s="7">
        <f t="shared" si="107"/>
        <v>0</v>
      </c>
      <c r="AD20" s="7">
        <f t="shared" si="107"/>
        <v>0</v>
      </c>
      <c r="AE20" s="7">
        <f t="shared" si="107"/>
        <v>1</v>
      </c>
      <c r="AF20" s="7">
        <f t="shared" si="107"/>
        <v>1</v>
      </c>
      <c r="AG20" s="7">
        <f t="shared" si="107"/>
        <v>1</v>
      </c>
      <c r="AH20" s="7">
        <f t="shared" si="107"/>
        <v>1</v>
      </c>
      <c r="AI20" s="7">
        <f t="shared" si="107"/>
        <v>1</v>
      </c>
      <c r="AJ20" s="7">
        <f t="shared" ref="AJ20:AR21" si="108">IF(O20="","",O20-O$4)</f>
        <v>1</v>
      </c>
      <c r="AK20" s="7">
        <f t="shared" si="108"/>
        <v>1</v>
      </c>
      <c r="AL20" s="7">
        <f t="shared" si="108"/>
        <v>0</v>
      </c>
      <c r="AM20" s="7">
        <f t="shared" si="108"/>
        <v>0</v>
      </c>
      <c r="AN20" s="7">
        <f t="shared" si="108"/>
        <v>0</v>
      </c>
      <c r="AO20" s="7">
        <f t="shared" si="108"/>
        <v>2</v>
      </c>
      <c r="AP20" s="7">
        <f t="shared" si="108"/>
        <v>1</v>
      </c>
      <c r="AQ20" s="7">
        <f t="shared" si="108"/>
        <v>0</v>
      </c>
      <c r="AR20" s="7">
        <f t="shared" si="108"/>
        <v>1</v>
      </c>
      <c r="AS20" s="58">
        <f t="shared" ref="AS20:AS21" si="109">COUNTIF($AA20:$AR20,"=-2")</f>
        <v>0</v>
      </c>
      <c r="AT20" s="59">
        <f t="shared" ref="AT20:AT21" si="110">COUNTIF($AA20:$AR20,"=-1")</f>
        <v>0</v>
      </c>
      <c r="AU20" s="59">
        <f t="shared" ref="AU20:AU21" si="111">COUNTIF($AA20:$AR20,"=0")</f>
        <v>7</v>
      </c>
      <c r="AV20" s="59">
        <f t="shared" ref="AV20:AV21" si="112">COUNTIF($AA20:$AR20,"=1")</f>
        <v>10</v>
      </c>
      <c r="AW20" s="59">
        <f t="shared" ref="AW20:AW21" si="113">COUNTIF($AA20:$AR20,"=2")</f>
        <v>1</v>
      </c>
      <c r="AX20" s="60">
        <f t="shared" ref="AX20:AX21" si="114">COUNTIF($AA20:$AR20,"&gt;2")</f>
        <v>0</v>
      </c>
      <c r="AY20" s="50" t="str">
        <f t="shared" ref="AY20:BN21" si="115">IF(AA$4=3,AA20,"")</f>
        <v/>
      </c>
      <c r="AZ20" s="50" t="str">
        <f t="shared" si="115"/>
        <v/>
      </c>
      <c r="BA20" s="50">
        <f t="shared" si="115"/>
        <v>0</v>
      </c>
      <c r="BB20" s="50" t="str">
        <f t="shared" si="115"/>
        <v/>
      </c>
      <c r="BC20" s="50" t="str">
        <f t="shared" si="115"/>
        <v/>
      </c>
      <c r="BD20" s="50">
        <f t="shared" si="115"/>
        <v>1</v>
      </c>
      <c r="BE20" s="50" t="str">
        <f t="shared" si="115"/>
        <v/>
      </c>
      <c r="BF20" s="50" t="str">
        <f t="shared" si="115"/>
        <v/>
      </c>
      <c r="BG20" s="50" t="str">
        <f t="shared" si="115"/>
        <v/>
      </c>
      <c r="BH20" s="50" t="str">
        <f t="shared" si="115"/>
        <v/>
      </c>
      <c r="BI20" s="50">
        <f t="shared" si="115"/>
        <v>1</v>
      </c>
      <c r="BJ20" s="50" t="str">
        <f t="shared" si="115"/>
        <v/>
      </c>
      <c r="BK20" s="50">
        <f t="shared" si="115"/>
        <v>0</v>
      </c>
      <c r="BL20" s="50" t="str">
        <f t="shared" si="115"/>
        <v/>
      </c>
      <c r="BM20" s="50" t="str">
        <f t="shared" si="115"/>
        <v/>
      </c>
      <c r="BN20" s="50" t="str">
        <f t="shared" si="115"/>
        <v/>
      </c>
      <c r="BO20" s="50" t="str">
        <f t="shared" ref="BO20:BP21" si="116">IF(AQ$4=3,AQ20,"")</f>
        <v/>
      </c>
      <c r="BP20" s="51" t="str">
        <f t="shared" si="116"/>
        <v/>
      </c>
      <c r="BQ20" s="50">
        <f t="shared" ref="BQ20:CF21" si="117">IF(AA$4=4,AA20,"")</f>
        <v>0</v>
      </c>
      <c r="BR20" s="50">
        <f t="shared" si="117"/>
        <v>1</v>
      </c>
      <c r="BS20" s="50" t="str">
        <f t="shared" si="117"/>
        <v/>
      </c>
      <c r="BT20" s="50">
        <f t="shared" si="117"/>
        <v>0</v>
      </c>
      <c r="BU20" s="50" t="str">
        <f t="shared" si="117"/>
        <v/>
      </c>
      <c r="BV20" s="50" t="str">
        <f t="shared" si="117"/>
        <v/>
      </c>
      <c r="BW20" s="50">
        <f t="shared" si="117"/>
        <v>1</v>
      </c>
      <c r="BX20" s="50" t="str">
        <f t="shared" si="117"/>
        <v/>
      </c>
      <c r="BY20" s="50">
        <f t="shared" si="117"/>
        <v>1</v>
      </c>
      <c r="BZ20" s="50">
        <f t="shared" si="117"/>
        <v>1</v>
      </c>
      <c r="CA20" s="50" t="str">
        <f t="shared" si="117"/>
        <v/>
      </c>
      <c r="CB20" s="50">
        <f t="shared" si="117"/>
        <v>0</v>
      </c>
      <c r="CC20" s="50" t="str">
        <f t="shared" si="117"/>
        <v/>
      </c>
      <c r="CD20" s="50" t="str">
        <f t="shared" si="117"/>
        <v/>
      </c>
      <c r="CE20" s="50">
        <f t="shared" si="117"/>
        <v>2</v>
      </c>
      <c r="CF20" s="50">
        <f t="shared" si="117"/>
        <v>1</v>
      </c>
      <c r="CG20" s="50">
        <f t="shared" ref="CG20:CH21" si="118">IF(AQ$4=4,AQ20,"")</f>
        <v>0</v>
      </c>
      <c r="CH20" s="50" t="str">
        <f t="shared" si="118"/>
        <v/>
      </c>
      <c r="CI20" s="61" t="str">
        <f t="shared" ref="CI20:CX21" si="119">IF(AA$4=5,AA20,"")</f>
        <v/>
      </c>
      <c r="CJ20" s="50" t="str">
        <f t="shared" si="119"/>
        <v/>
      </c>
      <c r="CK20" s="50" t="str">
        <f t="shared" si="119"/>
        <v/>
      </c>
      <c r="CL20" s="50" t="str">
        <f t="shared" si="119"/>
        <v/>
      </c>
      <c r="CM20" s="50">
        <f t="shared" si="119"/>
        <v>1</v>
      </c>
      <c r="CN20" s="50" t="str">
        <f t="shared" si="119"/>
        <v/>
      </c>
      <c r="CO20" s="50" t="str">
        <f t="shared" si="119"/>
        <v/>
      </c>
      <c r="CP20" s="50">
        <f t="shared" si="119"/>
        <v>1</v>
      </c>
      <c r="CQ20" s="50" t="str">
        <f t="shared" si="119"/>
        <v/>
      </c>
      <c r="CR20" s="50" t="str">
        <f t="shared" si="119"/>
        <v/>
      </c>
      <c r="CS20" s="50" t="str">
        <f t="shared" si="119"/>
        <v/>
      </c>
      <c r="CT20" s="50" t="str">
        <f t="shared" si="119"/>
        <v/>
      </c>
      <c r="CU20" s="50" t="str">
        <f t="shared" si="119"/>
        <v/>
      </c>
      <c r="CV20" s="50">
        <f t="shared" si="119"/>
        <v>0</v>
      </c>
      <c r="CW20" s="50" t="str">
        <f t="shared" si="119"/>
        <v/>
      </c>
      <c r="CX20" s="50" t="str">
        <f t="shared" si="119"/>
        <v/>
      </c>
      <c r="CY20" s="50" t="str">
        <f t="shared" ref="CY20:CZ21" si="120">IF(AQ$4=5,AQ20,"")</f>
        <v/>
      </c>
      <c r="CZ20" s="50">
        <f t="shared" si="120"/>
        <v>1</v>
      </c>
      <c r="DA20" s="62">
        <f t="shared" ref="DA20:DA21" si="121">SUM(AY20:BP20)</f>
        <v>2</v>
      </c>
      <c r="DB20" s="63">
        <f t="shared" ref="DB20:DB21" si="122">SUM(BQ20:CH20)</f>
        <v>7</v>
      </c>
      <c r="DC20" s="64">
        <f t="shared" ref="DC20:DC21" si="123">SUM(CI20:CZ20)</f>
        <v>3</v>
      </c>
      <c r="DD20" s="27"/>
    </row>
    <row r="21" spans="1:108" ht="18">
      <c r="A21" s="100" t="s">
        <v>160</v>
      </c>
      <c r="B21" s="53" t="s">
        <v>133</v>
      </c>
      <c r="C21" s="54" t="s">
        <v>110</v>
      </c>
      <c r="D21" s="55"/>
      <c r="E21" s="56">
        <f>VLOOKUP($C21, 'TEAM DETAIL SCORING'!$C$4:'TEAM DETAIL SCORING'!$Y$250,3,FALSE)</f>
        <v>5</v>
      </c>
      <c r="F21" s="56">
        <f>VLOOKUP($C21, 'TEAM DETAIL SCORING'!$C$4:'TEAM DETAIL SCORING'!$Y$250,4,FALSE)</f>
        <v>6</v>
      </c>
      <c r="G21" s="56">
        <f>VLOOKUP($C21, 'TEAM DETAIL SCORING'!$C$4:'TEAM DETAIL SCORING'!$Y$250,5,FALSE)</f>
        <v>4</v>
      </c>
      <c r="H21" s="56">
        <f>VLOOKUP($C21, 'TEAM DETAIL SCORING'!$C$4:'TEAM DETAIL SCORING'!$Y$250,6,FALSE)</f>
        <v>5</v>
      </c>
      <c r="I21" s="56">
        <f>VLOOKUP($C21, 'TEAM DETAIL SCORING'!$C$4:'TEAM DETAIL SCORING'!$Y$250,7,FALSE)</f>
        <v>5</v>
      </c>
      <c r="J21" s="56">
        <f>VLOOKUP($C21, 'TEAM DETAIL SCORING'!$C$4:'TEAM DETAIL SCORING'!$Y$250,8,FALSE)</f>
        <v>3</v>
      </c>
      <c r="K21" s="56">
        <f>VLOOKUP($C21, 'TEAM DETAIL SCORING'!$C$4:'TEAM DETAIL SCORING'!$Y$250,9,FALSE)</f>
        <v>4</v>
      </c>
      <c r="L21" s="56">
        <f>VLOOKUP($C21, 'TEAM DETAIL SCORING'!$C$4:'TEAM DETAIL SCORING'!$Y$250,10,FALSE)</f>
        <v>6</v>
      </c>
      <c r="M21" s="56">
        <f>VLOOKUP($C21, 'TEAM DETAIL SCORING'!$C$4:'TEAM DETAIL SCORING'!$Y$250,11,FALSE)</f>
        <v>4</v>
      </c>
      <c r="N21" s="57">
        <f>VLOOKUP($C21, 'TEAM DETAIL SCORING'!$C$4:'TEAM DETAIL SCORING'!$Y$250,12,FALSE)</f>
        <v>42</v>
      </c>
      <c r="O21" s="56">
        <f>VLOOKUP($C21, 'TEAM DETAIL SCORING'!$C$4:'TEAM DETAIL SCORING'!$Y$250,13,FALSE)</f>
        <v>6</v>
      </c>
      <c r="P21" s="56">
        <f>VLOOKUP($C21, 'TEAM DETAIL SCORING'!$C$4:'TEAM DETAIL SCORING'!$Y$250,14,FALSE)</f>
        <v>5</v>
      </c>
      <c r="Q21" s="56">
        <f>VLOOKUP($C21, 'TEAM DETAIL SCORING'!$C$4:'TEAM DETAIL SCORING'!$Y$250,15,FALSE)</f>
        <v>6</v>
      </c>
      <c r="R21" s="56">
        <f>VLOOKUP($C21, 'TEAM DETAIL SCORING'!$C$4:'TEAM DETAIL SCORING'!$Y$250,16,FALSE)</f>
        <v>5</v>
      </c>
      <c r="S21" s="56">
        <f>VLOOKUP($C21, 'TEAM DETAIL SCORING'!$C$4:'TEAM DETAIL SCORING'!$Y$250,17,FALSE)</f>
        <v>4</v>
      </c>
      <c r="T21" s="56">
        <f>VLOOKUP($C21, 'TEAM DETAIL SCORING'!$C$4:'TEAM DETAIL SCORING'!$Y$250,18,FALSE)</f>
        <v>4</v>
      </c>
      <c r="U21" s="56">
        <f>VLOOKUP($C21, 'TEAM DETAIL SCORING'!$C$4:'TEAM DETAIL SCORING'!$Y$250,19,FALSE)</f>
        <v>4</v>
      </c>
      <c r="V21" s="56">
        <f>VLOOKUP($C21, 'TEAM DETAIL SCORING'!$C$4:'TEAM DETAIL SCORING'!$Y$250,20,FALSE)</f>
        <v>4</v>
      </c>
      <c r="W21" s="56">
        <f>VLOOKUP($C21, 'TEAM DETAIL SCORING'!$C$4:'TEAM DETAIL SCORING'!$Y$250,21,FALSE)</f>
        <v>4</v>
      </c>
      <c r="X21" s="57">
        <f>VLOOKUP($C21, 'TEAM DETAIL SCORING'!$C$4:'TEAM DETAIL SCORING'!$Y$250,22,FALSE)</f>
        <v>42</v>
      </c>
      <c r="Y21" s="57">
        <f t="shared" si="8"/>
        <v>84</v>
      </c>
      <c r="Z21" s="21"/>
      <c r="AA21" s="7">
        <f t="shared" si="107"/>
        <v>1</v>
      </c>
      <c r="AB21" s="7">
        <f t="shared" si="107"/>
        <v>2</v>
      </c>
      <c r="AC21" s="7">
        <f t="shared" si="107"/>
        <v>1</v>
      </c>
      <c r="AD21" s="7">
        <f t="shared" si="107"/>
        <v>1</v>
      </c>
      <c r="AE21" s="7">
        <f t="shared" si="107"/>
        <v>0</v>
      </c>
      <c r="AF21" s="7">
        <f t="shared" si="107"/>
        <v>0</v>
      </c>
      <c r="AG21" s="7">
        <f t="shared" si="107"/>
        <v>0</v>
      </c>
      <c r="AH21" s="7">
        <f t="shared" si="107"/>
        <v>1</v>
      </c>
      <c r="AI21" s="7">
        <f t="shared" si="107"/>
        <v>0</v>
      </c>
      <c r="AJ21" s="7">
        <f t="shared" si="108"/>
        <v>2</v>
      </c>
      <c r="AK21" s="7">
        <f t="shared" si="108"/>
        <v>2</v>
      </c>
      <c r="AL21" s="7">
        <f t="shared" si="108"/>
        <v>2</v>
      </c>
      <c r="AM21" s="7">
        <f t="shared" si="108"/>
        <v>2</v>
      </c>
      <c r="AN21" s="7">
        <f t="shared" si="108"/>
        <v>-1</v>
      </c>
      <c r="AO21" s="7">
        <f t="shared" si="108"/>
        <v>0</v>
      </c>
      <c r="AP21" s="7">
        <f t="shared" si="108"/>
        <v>0</v>
      </c>
      <c r="AQ21" s="7">
        <f t="shared" si="108"/>
        <v>0</v>
      </c>
      <c r="AR21" s="7">
        <f t="shared" si="108"/>
        <v>-1</v>
      </c>
      <c r="AS21" s="65">
        <f t="shared" si="109"/>
        <v>0</v>
      </c>
      <c r="AT21" s="66">
        <f t="shared" si="110"/>
        <v>2</v>
      </c>
      <c r="AU21" s="66">
        <f t="shared" si="111"/>
        <v>7</v>
      </c>
      <c r="AV21" s="66">
        <f t="shared" si="112"/>
        <v>4</v>
      </c>
      <c r="AW21" s="66">
        <f t="shared" si="113"/>
        <v>5</v>
      </c>
      <c r="AX21" s="67">
        <f t="shared" si="114"/>
        <v>0</v>
      </c>
      <c r="AY21" s="50" t="str">
        <f t="shared" si="115"/>
        <v/>
      </c>
      <c r="AZ21" s="50" t="str">
        <f t="shared" si="115"/>
        <v/>
      </c>
      <c r="BA21" s="50">
        <f t="shared" si="115"/>
        <v>1</v>
      </c>
      <c r="BB21" s="50" t="str">
        <f t="shared" si="115"/>
        <v/>
      </c>
      <c r="BC21" s="50" t="str">
        <f t="shared" si="115"/>
        <v/>
      </c>
      <c r="BD21" s="50">
        <f t="shared" si="115"/>
        <v>0</v>
      </c>
      <c r="BE21" s="50" t="str">
        <f t="shared" si="115"/>
        <v/>
      </c>
      <c r="BF21" s="50" t="str">
        <f t="shared" si="115"/>
        <v/>
      </c>
      <c r="BG21" s="50" t="str">
        <f t="shared" si="115"/>
        <v/>
      </c>
      <c r="BH21" s="50" t="str">
        <f t="shared" si="115"/>
        <v/>
      </c>
      <c r="BI21" s="50">
        <f t="shared" si="115"/>
        <v>2</v>
      </c>
      <c r="BJ21" s="50" t="str">
        <f t="shared" si="115"/>
        <v/>
      </c>
      <c r="BK21" s="50">
        <f t="shared" si="115"/>
        <v>2</v>
      </c>
      <c r="BL21" s="50" t="str">
        <f t="shared" si="115"/>
        <v/>
      </c>
      <c r="BM21" s="50" t="str">
        <f t="shared" si="115"/>
        <v/>
      </c>
      <c r="BN21" s="50" t="str">
        <f t="shared" si="115"/>
        <v/>
      </c>
      <c r="BO21" s="50" t="str">
        <f t="shared" si="116"/>
        <v/>
      </c>
      <c r="BP21" s="51" t="str">
        <f t="shared" si="116"/>
        <v/>
      </c>
      <c r="BQ21" s="50">
        <f t="shared" si="117"/>
        <v>1</v>
      </c>
      <c r="BR21" s="50">
        <f t="shared" si="117"/>
        <v>2</v>
      </c>
      <c r="BS21" s="50" t="str">
        <f t="shared" si="117"/>
        <v/>
      </c>
      <c r="BT21" s="50">
        <f t="shared" si="117"/>
        <v>1</v>
      </c>
      <c r="BU21" s="50" t="str">
        <f t="shared" si="117"/>
        <v/>
      </c>
      <c r="BV21" s="50" t="str">
        <f t="shared" si="117"/>
        <v/>
      </c>
      <c r="BW21" s="50">
        <f t="shared" si="117"/>
        <v>0</v>
      </c>
      <c r="BX21" s="50" t="str">
        <f t="shared" si="117"/>
        <v/>
      </c>
      <c r="BY21" s="50">
        <f t="shared" si="117"/>
        <v>0</v>
      </c>
      <c r="BZ21" s="50">
        <f t="shared" si="117"/>
        <v>2</v>
      </c>
      <c r="CA21" s="50" t="str">
        <f t="shared" si="117"/>
        <v/>
      </c>
      <c r="CB21" s="50">
        <f t="shared" si="117"/>
        <v>2</v>
      </c>
      <c r="CC21" s="50" t="str">
        <f t="shared" si="117"/>
        <v/>
      </c>
      <c r="CD21" s="50" t="str">
        <f t="shared" si="117"/>
        <v/>
      </c>
      <c r="CE21" s="50">
        <f t="shared" si="117"/>
        <v>0</v>
      </c>
      <c r="CF21" s="50">
        <f t="shared" si="117"/>
        <v>0</v>
      </c>
      <c r="CG21" s="50">
        <f t="shared" si="118"/>
        <v>0</v>
      </c>
      <c r="CH21" s="50" t="str">
        <f t="shared" si="118"/>
        <v/>
      </c>
      <c r="CI21" s="61" t="str">
        <f t="shared" si="119"/>
        <v/>
      </c>
      <c r="CJ21" s="50" t="str">
        <f t="shared" si="119"/>
        <v/>
      </c>
      <c r="CK21" s="50" t="str">
        <f t="shared" si="119"/>
        <v/>
      </c>
      <c r="CL21" s="50" t="str">
        <f t="shared" si="119"/>
        <v/>
      </c>
      <c r="CM21" s="50">
        <f t="shared" si="119"/>
        <v>0</v>
      </c>
      <c r="CN21" s="50" t="str">
        <f t="shared" si="119"/>
        <v/>
      </c>
      <c r="CO21" s="50" t="str">
        <f t="shared" si="119"/>
        <v/>
      </c>
      <c r="CP21" s="50">
        <f t="shared" si="119"/>
        <v>1</v>
      </c>
      <c r="CQ21" s="50" t="str">
        <f t="shared" si="119"/>
        <v/>
      </c>
      <c r="CR21" s="50" t="str">
        <f t="shared" si="119"/>
        <v/>
      </c>
      <c r="CS21" s="50" t="str">
        <f t="shared" si="119"/>
        <v/>
      </c>
      <c r="CT21" s="50" t="str">
        <f t="shared" si="119"/>
        <v/>
      </c>
      <c r="CU21" s="50" t="str">
        <f t="shared" si="119"/>
        <v/>
      </c>
      <c r="CV21" s="50">
        <f t="shared" si="119"/>
        <v>-1</v>
      </c>
      <c r="CW21" s="50" t="str">
        <f t="shared" si="119"/>
        <v/>
      </c>
      <c r="CX21" s="50" t="str">
        <f t="shared" si="119"/>
        <v/>
      </c>
      <c r="CY21" s="50" t="str">
        <f t="shared" si="120"/>
        <v/>
      </c>
      <c r="CZ21" s="50">
        <f t="shared" si="120"/>
        <v>-1</v>
      </c>
      <c r="DA21" s="68">
        <f t="shared" si="121"/>
        <v>5</v>
      </c>
      <c r="DB21" s="69">
        <f t="shared" si="122"/>
        <v>8</v>
      </c>
      <c r="DC21" s="70">
        <f t="shared" si="123"/>
        <v>-1</v>
      </c>
      <c r="DD21" s="27"/>
    </row>
    <row r="22" spans="1:108" ht="18">
      <c r="A22" s="100" t="s">
        <v>154</v>
      </c>
      <c r="B22" s="53" t="s">
        <v>147</v>
      </c>
      <c r="C22" s="54" t="s">
        <v>60</v>
      </c>
      <c r="D22" s="55"/>
      <c r="E22" s="56">
        <f>VLOOKUP($C22, 'TEAM DETAIL SCORING'!$C$4:'TEAM DETAIL SCORING'!$Y$250,3,FALSE)</f>
        <v>5</v>
      </c>
      <c r="F22" s="56">
        <f>VLOOKUP($C22, 'TEAM DETAIL SCORING'!$C$4:'TEAM DETAIL SCORING'!$Y$250,4,FALSE)</f>
        <v>3</v>
      </c>
      <c r="G22" s="56">
        <f>VLOOKUP($C22, 'TEAM DETAIL SCORING'!$C$4:'TEAM DETAIL SCORING'!$Y$250,5,FALSE)</f>
        <v>3</v>
      </c>
      <c r="H22" s="56">
        <f>VLOOKUP($C22, 'TEAM DETAIL SCORING'!$C$4:'TEAM DETAIL SCORING'!$Y$250,6,FALSE)</f>
        <v>4</v>
      </c>
      <c r="I22" s="56">
        <f>VLOOKUP($C22, 'TEAM DETAIL SCORING'!$C$4:'TEAM DETAIL SCORING'!$Y$250,7,FALSE)</f>
        <v>5</v>
      </c>
      <c r="J22" s="56">
        <f>VLOOKUP($C22, 'TEAM DETAIL SCORING'!$C$4:'TEAM DETAIL SCORING'!$Y$250,8,FALSE)</f>
        <v>4</v>
      </c>
      <c r="K22" s="56">
        <f>VLOOKUP($C22, 'TEAM DETAIL SCORING'!$C$4:'TEAM DETAIL SCORING'!$Y$250,9,FALSE)</f>
        <v>3</v>
      </c>
      <c r="L22" s="56">
        <f>VLOOKUP($C22, 'TEAM DETAIL SCORING'!$C$4:'TEAM DETAIL SCORING'!$Y$250,10,FALSE)</f>
        <v>7</v>
      </c>
      <c r="M22" s="56">
        <f>VLOOKUP($C22, 'TEAM DETAIL SCORING'!$C$4:'TEAM DETAIL SCORING'!$Y$250,11,FALSE)</f>
        <v>6</v>
      </c>
      <c r="N22" s="57">
        <f>VLOOKUP($C22, 'TEAM DETAIL SCORING'!$C$4:'TEAM DETAIL SCORING'!$Y$250,12,FALSE)</f>
        <v>40</v>
      </c>
      <c r="O22" s="56">
        <f>VLOOKUP($C22, 'TEAM DETAIL SCORING'!$C$4:'TEAM DETAIL SCORING'!$Y$250,13,FALSE)</f>
        <v>4</v>
      </c>
      <c r="P22" s="56">
        <f>VLOOKUP($C22, 'TEAM DETAIL SCORING'!$C$4:'TEAM DETAIL SCORING'!$Y$250,14,FALSE)</f>
        <v>3</v>
      </c>
      <c r="Q22" s="56">
        <f>VLOOKUP($C22, 'TEAM DETAIL SCORING'!$C$4:'TEAM DETAIL SCORING'!$Y$250,15,FALSE)</f>
        <v>5</v>
      </c>
      <c r="R22" s="56">
        <f>VLOOKUP($C22, 'TEAM DETAIL SCORING'!$C$4:'TEAM DETAIL SCORING'!$Y$250,16,FALSE)</f>
        <v>7</v>
      </c>
      <c r="S22" s="56">
        <f>VLOOKUP($C22, 'TEAM DETAIL SCORING'!$C$4:'TEAM DETAIL SCORING'!$Y$250,17,FALSE)</f>
        <v>5</v>
      </c>
      <c r="T22" s="56">
        <f>VLOOKUP($C22, 'TEAM DETAIL SCORING'!$C$4:'TEAM DETAIL SCORING'!$Y$250,18,FALSE)</f>
        <v>5</v>
      </c>
      <c r="U22" s="56">
        <f>VLOOKUP($C22, 'TEAM DETAIL SCORING'!$C$4:'TEAM DETAIL SCORING'!$Y$250,19,FALSE)</f>
        <v>4</v>
      </c>
      <c r="V22" s="56">
        <f>VLOOKUP($C22, 'TEAM DETAIL SCORING'!$C$4:'TEAM DETAIL SCORING'!$Y$250,20,FALSE)</f>
        <v>6</v>
      </c>
      <c r="W22" s="56">
        <f>VLOOKUP($C22, 'TEAM DETAIL SCORING'!$C$4:'TEAM DETAIL SCORING'!$Y$250,21,FALSE)</f>
        <v>6</v>
      </c>
      <c r="X22" s="57">
        <f>VLOOKUP($C22, 'TEAM DETAIL SCORING'!$C$4:'TEAM DETAIL SCORING'!$Y$250,22,FALSE)</f>
        <v>45</v>
      </c>
      <c r="Y22" s="57">
        <f t="shared" si="8"/>
        <v>85</v>
      </c>
      <c r="Z22" s="21"/>
      <c r="AA22" s="7">
        <f t="shared" ref="AA22:AI23" si="124">IF(E22="","",E22-E$4)</f>
        <v>1</v>
      </c>
      <c r="AB22" s="7">
        <f t="shared" si="124"/>
        <v>-1</v>
      </c>
      <c r="AC22" s="7">
        <f t="shared" si="124"/>
        <v>0</v>
      </c>
      <c r="AD22" s="7">
        <f t="shared" si="124"/>
        <v>0</v>
      </c>
      <c r="AE22" s="7">
        <f t="shared" si="124"/>
        <v>0</v>
      </c>
      <c r="AF22" s="7">
        <f t="shared" si="124"/>
        <v>1</v>
      </c>
      <c r="AG22" s="7">
        <f t="shared" si="124"/>
        <v>-1</v>
      </c>
      <c r="AH22" s="7">
        <f t="shared" si="124"/>
        <v>2</v>
      </c>
      <c r="AI22" s="7">
        <f t="shared" si="124"/>
        <v>2</v>
      </c>
      <c r="AJ22" s="7">
        <f t="shared" ref="AJ22:AR23" si="125">IF(O22="","",O22-O$4)</f>
        <v>0</v>
      </c>
      <c r="AK22" s="7">
        <f t="shared" si="125"/>
        <v>0</v>
      </c>
      <c r="AL22" s="7">
        <f t="shared" si="125"/>
        <v>1</v>
      </c>
      <c r="AM22" s="7">
        <f t="shared" si="125"/>
        <v>4</v>
      </c>
      <c r="AN22" s="7">
        <f t="shared" si="125"/>
        <v>0</v>
      </c>
      <c r="AO22" s="7">
        <f t="shared" si="125"/>
        <v>1</v>
      </c>
      <c r="AP22" s="7">
        <f t="shared" si="125"/>
        <v>0</v>
      </c>
      <c r="AQ22" s="7">
        <f t="shared" si="125"/>
        <v>2</v>
      </c>
      <c r="AR22" s="7">
        <f t="shared" si="125"/>
        <v>1</v>
      </c>
      <c r="AS22" s="58">
        <f t="shared" ref="AS22:AS23" si="126">COUNTIF($AA22:$AR22,"=-2")</f>
        <v>0</v>
      </c>
      <c r="AT22" s="59">
        <f t="shared" ref="AT22:AT23" si="127">COUNTIF($AA22:$AR22,"=-1")</f>
        <v>2</v>
      </c>
      <c r="AU22" s="59">
        <f t="shared" ref="AU22:AU23" si="128">COUNTIF($AA22:$AR22,"=0")</f>
        <v>7</v>
      </c>
      <c r="AV22" s="59">
        <f t="shared" ref="AV22:AV23" si="129">COUNTIF($AA22:$AR22,"=1")</f>
        <v>5</v>
      </c>
      <c r="AW22" s="59">
        <f t="shared" ref="AW22:AW23" si="130">COUNTIF($AA22:$AR22,"=2")</f>
        <v>3</v>
      </c>
      <c r="AX22" s="60">
        <f t="shared" ref="AX22:AX23" si="131">COUNTIF($AA22:$AR22,"&gt;2")</f>
        <v>1</v>
      </c>
      <c r="AY22" s="50" t="str">
        <f t="shared" ref="AY22:BN23" si="132">IF(AA$4=3,AA22,"")</f>
        <v/>
      </c>
      <c r="AZ22" s="50" t="str">
        <f t="shared" si="132"/>
        <v/>
      </c>
      <c r="BA22" s="50">
        <f t="shared" si="132"/>
        <v>0</v>
      </c>
      <c r="BB22" s="50" t="str">
        <f t="shared" si="132"/>
        <v/>
      </c>
      <c r="BC22" s="50" t="str">
        <f t="shared" si="132"/>
        <v/>
      </c>
      <c r="BD22" s="50">
        <f t="shared" si="132"/>
        <v>1</v>
      </c>
      <c r="BE22" s="50" t="str">
        <f t="shared" si="132"/>
        <v/>
      </c>
      <c r="BF22" s="50" t="str">
        <f t="shared" si="132"/>
        <v/>
      </c>
      <c r="BG22" s="50" t="str">
        <f t="shared" si="132"/>
        <v/>
      </c>
      <c r="BH22" s="50" t="str">
        <f t="shared" si="132"/>
        <v/>
      </c>
      <c r="BI22" s="50">
        <f t="shared" si="132"/>
        <v>0</v>
      </c>
      <c r="BJ22" s="50" t="str">
        <f t="shared" si="132"/>
        <v/>
      </c>
      <c r="BK22" s="50">
        <f t="shared" si="132"/>
        <v>4</v>
      </c>
      <c r="BL22" s="50" t="str">
        <f t="shared" si="132"/>
        <v/>
      </c>
      <c r="BM22" s="50" t="str">
        <f t="shared" si="132"/>
        <v/>
      </c>
      <c r="BN22" s="50" t="str">
        <f t="shared" si="132"/>
        <v/>
      </c>
      <c r="BO22" s="50" t="str">
        <f t="shared" ref="BO22:BP23" si="133">IF(AQ$4=3,AQ22,"")</f>
        <v/>
      </c>
      <c r="BP22" s="51" t="str">
        <f t="shared" si="133"/>
        <v/>
      </c>
      <c r="BQ22" s="50">
        <f t="shared" ref="BQ22:CF23" si="134">IF(AA$4=4,AA22,"")</f>
        <v>1</v>
      </c>
      <c r="BR22" s="50">
        <f t="shared" si="134"/>
        <v>-1</v>
      </c>
      <c r="BS22" s="50" t="str">
        <f t="shared" si="134"/>
        <v/>
      </c>
      <c r="BT22" s="50">
        <f t="shared" si="134"/>
        <v>0</v>
      </c>
      <c r="BU22" s="50" t="str">
        <f t="shared" si="134"/>
        <v/>
      </c>
      <c r="BV22" s="50" t="str">
        <f t="shared" si="134"/>
        <v/>
      </c>
      <c r="BW22" s="50">
        <f t="shared" si="134"/>
        <v>-1</v>
      </c>
      <c r="BX22" s="50" t="str">
        <f t="shared" si="134"/>
        <v/>
      </c>
      <c r="BY22" s="50">
        <f t="shared" si="134"/>
        <v>2</v>
      </c>
      <c r="BZ22" s="50">
        <f t="shared" si="134"/>
        <v>0</v>
      </c>
      <c r="CA22" s="50" t="str">
        <f t="shared" si="134"/>
        <v/>
      </c>
      <c r="CB22" s="50">
        <f t="shared" si="134"/>
        <v>1</v>
      </c>
      <c r="CC22" s="50" t="str">
        <f t="shared" si="134"/>
        <v/>
      </c>
      <c r="CD22" s="50" t="str">
        <f t="shared" si="134"/>
        <v/>
      </c>
      <c r="CE22" s="50">
        <f t="shared" si="134"/>
        <v>1</v>
      </c>
      <c r="CF22" s="50">
        <f t="shared" si="134"/>
        <v>0</v>
      </c>
      <c r="CG22" s="50">
        <f t="shared" ref="CG22:CH23" si="135">IF(AQ$4=4,AQ22,"")</f>
        <v>2</v>
      </c>
      <c r="CH22" s="50" t="str">
        <f t="shared" si="135"/>
        <v/>
      </c>
      <c r="CI22" s="61" t="str">
        <f t="shared" ref="CI22:CX23" si="136">IF(AA$4=5,AA22,"")</f>
        <v/>
      </c>
      <c r="CJ22" s="50" t="str">
        <f t="shared" si="136"/>
        <v/>
      </c>
      <c r="CK22" s="50" t="str">
        <f t="shared" si="136"/>
        <v/>
      </c>
      <c r="CL22" s="50" t="str">
        <f t="shared" si="136"/>
        <v/>
      </c>
      <c r="CM22" s="50">
        <f t="shared" si="136"/>
        <v>0</v>
      </c>
      <c r="CN22" s="50" t="str">
        <f t="shared" si="136"/>
        <v/>
      </c>
      <c r="CO22" s="50" t="str">
        <f t="shared" si="136"/>
        <v/>
      </c>
      <c r="CP22" s="50">
        <f t="shared" si="136"/>
        <v>2</v>
      </c>
      <c r="CQ22" s="50" t="str">
        <f t="shared" si="136"/>
        <v/>
      </c>
      <c r="CR22" s="50" t="str">
        <f t="shared" si="136"/>
        <v/>
      </c>
      <c r="CS22" s="50" t="str">
        <f t="shared" si="136"/>
        <v/>
      </c>
      <c r="CT22" s="50" t="str">
        <f t="shared" si="136"/>
        <v/>
      </c>
      <c r="CU22" s="50" t="str">
        <f t="shared" si="136"/>
        <v/>
      </c>
      <c r="CV22" s="50">
        <f t="shared" si="136"/>
        <v>0</v>
      </c>
      <c r="CW22" s="50" t="str">
        <f t="shared" si="136"/>
        <v/>
      </c>
      <c r="CX22" s="50" t="str">
        <f t="shared" si="136"/>
        <v/>
      </c>
      <c r="CY22" s="50" t="str">
        <f t="shared" ref="CY22:CZ23" si="137">IF(AQ$4=5,AQ22,"")</f>
        <v/>
      </c>
      <c r="CZ22" s="50">
        <f t="shared" si="137"/>
        <v>1</v>
      </c>
      <c r="DA22" s="62">
        <f t="shared" ref="DA22:DA23" si="138">SUM(AY22:BP22)</f>
        <v>5</v>
      </c>
      <c r="DB22" s="63">
        <f t="shared" ref="DB22:DB23" si="139">SUM(BQ22:CH22)</f>
        <v>5</v>
      </c>
      <c r="DC22" s="64">
        <f t="shared" ref="DC22:DC23" si="140">SUM(CI22:CZ22)</f>
        <v>3</v>
      </c>
      <c r="DD22" s="27"/>
    </row>
    <row r="23" spans="1:108" ht="18">
      <c r="A23" s="100" t="s">
        <v>154</v>
      </c>
      <c r="B23" s="53" t="s">
        <v>138</v>
      </c>
      <c r="C23" s="54" t="s">
        <v>93</v>
      </c>
      <c r="D23" s="55"/>
      <c r="E23" s="56">
        <f>VLOOKUP($C23, 'TEAM DETAIL SCORING'!$C$4:'TEAM DETAIL SCORING'!$Y$250,3,FALSE)</f>
        <v>5</v>
      </c>
      <c r="F23" s="56">
        <f>VLOOKUP($C23, 'TEAM DETAIL SCORING'!$C$4:'TEAM DETAIL SCORING'!$Y$250,4,FALSE)</f>
        <v>3</v>
      </c>
      <c r="G23" s="56">
        <f>VLOOKUP($C23, 'TEAM DETAIL SCORING'!$C$4:'TEAM DETAIL SCORING'!$Y$250,5,FALSE)</f>
        <v>3</v>
      </c>
      <c r="H23" s="56">
        <f>VLOOKUP($C23, 'TEAM DETAIL SCORING'!$C$4:'TEAM DETAIL SCORING'!$Y$250,6,FALSE)</f>
        <v>8</v>
      </c>
      <c r="I23" s="56">
        <f>VLOOKUP($C23, 'TEAM DETAIL SCORING'!$C$4:'TEAM DETAIL SCORING'!$Y$250,7,FALSE)</f>
        <v>7</v>
      </c>
      <c r="J23" s="56">
        <f>VLOOKUP($C23, 'TEAM DETAIL SCORING'!$C$4:'TEAM DETAIL SCORING'!$Y$250,8,FALSE)</f>
        <v>4</v>
      </c>
      <c r="K23" s="56">
        <f>VLOOKUP($C23, 'TEAM DETAIL SCORING'!$C$4:'TEAM DETAIL SCORING'!$Y$250,9,FALSE)</f>
        <v>4</v>
      </c>
      <c r="L23" s="56">
        <f>VLOOKUP($C23, 'TEAM DETAIL SCORING'!$C$4:'TEAM DETAIL SCORING'!$Y$250,10,FALSE)</f>
        <v>5</v>
      </c>
      <c r="M23" s="56">
        <f>VLOOKUP($C23, 'TEAM DETAIL SCORING'!$C$4:'TEAM DETAIL SCORING'!$Y$250,11,FALSE)</f>
        <v>5</v>
      </c>
      <c r="N23" s="57">
        <f>VLOOKUP($C23, 'TEAM DETAIL SCORING'!$C$4:'TEAM DETAIL SCORING'!$Y$250,12,FALSE)</f>
        <v>44</v>
      </c>
      <c r="O23" s="56">
        <f>VLOOKUP($C23, 'TEAM DETAIL SCORING'!$C$4:'TEAM DETAIL SCORING'!$Y$250,13,FALSE)</f>
        <v>4</v>
      </c>
      <c r="P23" s="56">
        <f>VLOOKUP($C23, 'TEAM DETAIL SCORING'!$C$4:'TEAM DETAIL SCORING'!$Y$250,14,FALSE)</f>
        <v>4</v>
      </c>
      <c r="Q23" s="56">
        <f>VLOOKUP($C23, 'TEAM DETAIL SCORING'!$C$4:'TEAM DETAIL SCORING'!$Y$250,15,FALSE)</f>
        <v>4</v>
      </c>
      <c r="R23" s="56">
        <f>VLOOKUP($C23, 'TEAM DETAIL SCORING'!$C$4:'TEAM DETAIL SCORING'!$Y$250,16,FALSE)</f>
        <v>3</v>
      </c>
      <c r="S23" s="56">
        <f>VLOOKUP($C23, 'TEAM DETAIL SCORING'!$C$4:'TEAM DETAIL SCORING'!$Y$250,17,FALSE)</f>
        <v>5</v>
      </c>
      <c r="T23" s="56">
        <f>VLOOKUP($C23, 'TEAM DETAIL SCORING'!$C$4:'TEAM DETAIL SCORING'!$Y$250,18,FALSE)</f>
        <v>6</v>
      </c>
      <c r="U23" s="56">
        <f>VLOOKUP($C23, 'TEAM DETAIL SCORING'!$C$4:'TEAM DETAIL SCORING'!$Y$250,19,FALSE)</f>
        <v>6</v>
      </c>
      <c r="V23" s="56">
        <f>VLOOKUP($C23, 'TEAM DETAIL SCORING'!$C$4:'TEAM DETAIL SCORING'!$Y$250,20,FALSE)</f>
        <v>4</v>
      </c>
      <c r="W23" s="56">
        <f>VLOOKUP($C23, 'TEAM DETAIL SCORING'!$C$4:'TEAM DETAIL SCORING'!$Y$250,21,FALSE)</f>
        <v>5</v>
      </c>
      <c r="X23" s="57">
        <f>VLOOKUP($C23, 'TEAM DETAIL SCORING'!$C$4:'TEAM DETAIL SCORING'!$Y$250,22,FALSE)</f>
        <v>41</v>
      </c>
      <c r="Y23" s="57">
        <f t="shared" si="8"/>
        <v>85</v>
      </c>
      <c r="Z23" s="21"/>
      <c r="AA23" s="7">
        <f t="shared" si="124"/>
        <v>1</v>
      </c>
      <c r="AB23" s="7">
        <f t="shared" si="124"/>
        <v>-1</v>
      </c>
      <c r="AC23" s="7">
        <f t="shared" si="124"/>
        <v>0</v>
      </c>
      <c r="AD23" s="7">
        <f t="shared" si="124"/>
        <v>4</v>
      </c>
      <c r="AE23" s="7">
        <f t="shared" si="124"/>
        <v>2</v>
      </c>
      <c r="AF23" s="7">
        <f t="shared" si="124"/>
        <v>1</v>
      </c>
      <c r="AG23" s="7">
        <f t="shared" si="124"/>
        <v>0</v>
      </c>
      <c r="AH23" s="7">
        <f t="shared" si="124"/>
        <v>0</v>
      </c>
      <c r="AI23" s="7">
        <f t="shared" si="124"/>
        <v>1</v>
      </c>
      <c r="AJ23" s="7">
        <f t="shared" si="125"/>
        <v>0</v>
      </c>
      <c r="AK23" s="7">
        <f t="shared" si="125"/>
        <v>1</v>
      </c>
      <c r="AL23" s="7">
        <f t="shared" si="125"/>
        <v>0</v>
      </c>
      <c r="AM23" s="7">
        <f t="shared" si="125"/>
        <v>0</v>
      </c>
      <c r="AN23" s="7">
        <f t="shared" si="125"/>
        <v>0</v>
      </c>
      <c r="AO23" s="7">
        <f t="shared" si="125"/>
        <v>2</v>
      </c>
      <c r="AP23" s="7">
        <f t="shared" si="125"/>
        <v>2</v>
      </c>
      <c r="AQ23" s="7">
        <f t="shared" si="125"/>
        <v>0</v>
      </c>
      <c r="AR23" s="7">
        <f t="shared" si="125"/>
        <v>0</v>
      </c>
      <c r="AS23" s="65">
        <f t="shared" si="126"/>
        <v>0</v>
      </c>
      <c r="AT23" s="66">
        <f t="shared" si="127"/>
        <v>1</v>
      </c>
      <c r="AU23" s="66">
        <f t="shared" si="128"/>
        <v>9</v>
      </c>
      <c r="AV23" s="66">
        <f t="shared" si="129"/>
        <v>4</v>
      </c>
      <c r="AW23" s="66">
        <f t="shared" si="130"/>
        <v>3</v>
      </c>
      <c r="AX23" s="67">
        <f t="shared" si="131"/>
        <v>1</v>
      </c>
      <c r="AY23" s="50" t="str">
        <f t="shared" si="132"/>
        <v/>
      </c>
      <c r="AZ23" s="50" t="str">
        <f t="shared" si="132"/>
        <v/>
      </c>
      <c r="BA23" s="50">
        <f t="shared" si="132"/>
        <v>0</v>
      </c>
      <c r="BB23" s="50" t="str">
        <f t="shared" si="132"/>
        <v/>
      </c>
      <c r="BC23" s="50" t="str">
        <f t="shared" si="132"/>
        <v/>
      </c>
      <c r="BD23" s="50">
        <f t="shared" si="132"/>
        <v>1</v>
      </c>
      <c r="BE23" s="50" t="str">
        <f t="shared" si="132"/>
        <v/>
      </c>
      <c r="BF23" s="50" t="str">
        <f t="shared" si="132"/>
        <v/>
      </c>
      <c r="BG23" s="50" t="str">
        <f t="shared" si="132"/>
        <v/>
      </c>
      <c r="BH23" s="50" t="str">
        <f t="shared" si="132"/>
        <v/>
      </c>
      <c r="BI23" s="50">
        <f t="shared" si="132"/>
        <v>1</v>
      </c>
      <c r="BJ23" s="50" t="str">
        <f t="shared" si="132"/>
        <v/>
      </c>
      <c r="BK23" s="50">
        <f t="shared" si="132"/>
        <v>0</v>
      </c>
      <c r="BL23" s="50" t="str">
        <f t="shared" si="132"/>
        <v/>
      </c>
      <c r="BM23" s="50" t="str">
        <f t="shared" si="132"/>
        <v/>
      </c>
      <c r="BN23" s="50" t="str">
        <f t="shared" si="132"/>
        <v/>
      </c>
      <c r="BO23" s="50" t="str">
        <f t="shared" si="133"/>
        <v/>
      </c>
      <c r="BP23" s="51" t="str">
        <f t="shared" si="133"/>
        <v/>
      </c>
      <c r="BQ23" s="50">
        <f t="shared" si="134"/>
        <v>1</v>
      </c>
      <c r="BR23" s="50">
        <f t="shared" si="134"/>
        <v>-1</v>
      </c>
      <c r="BS23" s="50" t="str">
        <f t="shared" si="134"/>
        <v/>
      </c>
      <c r="BT23" s="50">
        <f t="shared" si="134"/>
        <v>4</v>
      </c>
      <c r="BU23" s="50" t="str">
        <f t="shared" si="134"/>
        <v/>
      </c>
      <c r="BV23" s="50" t="str">
        <f t="shared" si="134"/>
        <v/>
      </c>
      <c r="BW23" s="50">
        <f t="shared" si="134"/>
        <v>0</v>
      </c>
      <c r="BX23" s="50" t="str">
        <f t="shared" si="134"/>
        <v/>
      </c>
      <c r="BY23" s="50">
        <f t="shared" si="134"/>
        <v>1</v>
      </c>
      <c r="BZ23" s="50">
        <f t="shared" si="134"/>
        <v>0</v>
      </c>
      <c r="CA23" s="50" t="str">
        <f t="shared" si="134"/>
        <v/>
      </c>
      <c r="CB23" s="50">
        <f t="shared" si="134"/>
        <v>0</v>
      </c>
      <c r="CC23" s="50" t="str">
        <f t="shared" si="134"/>
        <v/>
      </c>
      <c r="CD23" s="50" t="str">
        <f t="shared" si="134"/>
        <v/>
      </c>
      <c r="CE23" s="50">
        <f t="shared" si="134"/>
        <v>2</v>
      </c>
      <c r="CF23" s="50">
        <f t="shared" si="134"/>
        <v>2</v>
      </c>
      <c r="CG23" s="50">
        <f t="shared" si="135"/>
        <v>0</v>
      </c>
      <c r="CH23" s="50" t="str">
        <f t="shared" si="135"/>
        <v/>
      </c>
      <c r="CI23" s="61" t="str">
        <f t="shared" si="136"/>
        <v/>
      </c>
      <c r="CJ23" s="50" t="str">
        <f t="shared" si="136"/>
        <v/>
      </c>
      <c r="CK23" s="50" t="str">
        <f t="shared" si="136"/>
        <v/>
      </c>
      <c r="CL23" s="50" t="str">
        <f t="shared" si="136"/>
        <v/>
      </c>
      <c r="CM23" s="50">
        <f t="shared" si="136"/>
        <v>2</v>
      </c>
      <c r="CN23" s="50" t="str">
        <f t="shared" si="136"/>
        <v/>
      </c>
      <c r="CO23" s="50" t="str">
        <f t="shared" si="136"/>
        <v/>
      </c>
      <c r="CP23" s="50">
        <f t="shared" si="136"/>
        <v>0</v>
      </c>
      <c r="CQ23" s="50" t="str">
        <f t="shared" si="136"/>
        <v/>
      </c>
      <c r="CR23" s="50" t="str">
        <f t="shared" si="136"/>
        <v/>
      </c>
      <c r="CS23" s="50" t="str">
        <f t="shared" si="136"/>
        <v/>
      </c>
      <c r="CT23" s="50" t="str">
        <f t="shared" si="136"/>
        <v/>
      </c>
      <c r="CU23" s="50" t="str">
        <f t="shared" si="136"/>
        <v/>
      </c>
      <c r="CV23" s="50">
        <f t="shared" si="136"/>
        <v>0</v>
      </c>
      <c r="CW23" s="50" t="str">
        <f t="shared" si="136"/>
        <v/>
      </c>
      <c r="CX23" s="50" t="str">
        <f t="shared" si="136"/>
        <v/>
      </c>
      <c r="CY23" s="50" t="str">
        <f t="shared" si="137"/>
        <v/>
      </c>
      <c r="CZ23" s="50">
        <f t="shared" si="137"/>
        <v>0</v>
      </c>
      <c r="DA23" s="68">
        <f t="shared" si="138"/>
        <v>2</v>
      </c>
      <c r="DB23" s="69">
        <f t="shared" si="139"/>
        <v>9</v>
      </c>
      <c r="DC23" s="70">
        <f t="shared" si="140"/>
        <v>2</v>
      </c>
      <c r="DD23" s="27"/>
    </row>
    <row r="24" spans="1:108" ht="18">
      <c r="A24" s="100" t="s">
        <v>154</v>
      </c>
      <c r="B24" s="53" t="s">
        <v>135</v>
      </c>
      <c r="C24" s="54" t="s">
        <v>102</v>
      </c>
      <c r="D24" s="55"/>
      <c r="E24" s="56">
        <f>VLOOKUP($C24, 'TEAM DETAIL SCORING'!$C$4:'TEAM DETAIL SCORING'!$Y$250,3,FALSE)</f>
        <v>4</v>
      </c>
      <c r="F24" s="56">
        <f>VLOOKUP($C24, 'TEAM DETAIL SCORING'!$C$4:'TEAM DETAIL SCORING'!$Y$250,4,FALSE)</f>
        <v>5</v>
      </c>
      <c r="G24" s="56">
        <f>VLOOKUP($C24, 'TEAM DETAIL SCORING'!$C$4:'TEAM DETAIL SCORING'!$Y$250,5,FALSE)</f>
        <v>6</v>
      </c>
      <c r="H24" s="56">
        <f>VLOOKUP($C24, 'TEAM DETAIL SCORING'!$C$4:'TEAM DETAIL SCORING'!$Y$250,6,FALSE)</f>
        <v>5</v>
      </c>
      <c r="I24" s="56">
        <f>VLOOKUP($C24, 'TEAM DETAIL SCORING'!$C$4:'TEAM DETAIL SCORING'!$Y$250,7,FALSE)</f>
        <v>5</v>
      </c>
      <c r="J24" s="56">
        <f>VLOOKUP($C24, 'TEAM DETAIL SCORING'!$C$4:'TEAM DETAIL SCORING'!$Y$250,8,FALSE)</f>
        <v>4</v>
      </c>
      <c r="K24" s="56">
        <f>VLOOKUP($C24, 'TEAM DETAIL SCORING'!$C$4:'TEAM DETAIL SCORING'!$Y$250,9,FALSE)</f>
        <v>4</v>
      </c>
      <c r="L24" s="56">
        <f>VLOOKUP($C24, 'TEAM DETAIL SCORING'!$C$4:'TEAM DETAIL SCORING'!$Y$250,10,FALSE)</f>
        <v>6</v>
      </c>
      <c r="M24" s="56">
        <f>VLOOKUP($C24, 'TEAM DETAIL SCORING'!$C$4:'TEAM DETAIL SCORING'!$Y$250,11,FALSE)</f>
        <v>4</v>
      </c>
      <c r="N24" s="57">
        <f>VLOOKUP($C24, 'TEAM DETAIL SCORING'!$C$4:'TEAM DETAIL SCORING'!$Y$250,12,FALSE)</f>
        <v>43</v>
      </c>
      <c r="O24" s="56">
        <f>VLOOKUP($C24, 'TEAM DETAIL SCORING'!$C$4:'TEAM DETAIL SCORING'!$Y$250,13,FALSE)</f>
        <v>5</v>
      </c>
      <c r="P24" s="56">
        <f>VLOOKUP($C24, 'TEAM DETAIL SCORING'!$C$4:'TEAM DETAIL SCORING'!$Y$250,14,FALSE)</f>
        <v>3</v>
      </c>
      <c r="Q24" s="56">
        <f>VLOOKUP($C24, 'TEAM DETAIL SCORING'!$C$4:'TEAM DETAIL SCORING'!$Y$250,15,FALSE)</f>
        <v>4</v>
      </c>
      <c r="R24" s="56">
        <f>VLOOKUP($C24, 'TEAM DETAIL SCORING'!$C$4:'TEAM DETAIL SCORING'!$Y$250,16,FALSE)</f>
        <v>5</v>
      </c>
      <c r="S24" s="56">
        <f>VLOOKUP($C24, 'TEAM DETAIL SCORING'!$C$4:'TEAM DETAIL SCORING'!$Y$250,17,FALSE)</f>
        <v>6</v>
      </c>
      <c r="T24" s="56">
        <f>VLOOKUP($C24, 'TEAM DETAIL SCORING'!$C$4:'TEAM DETAIL SCORING'!$Y$250,18,FALSE)</f>
        <v>5</v>
      </c>
      <c r="U24" s="56">
        <f>VLOOKUP($C24, 'TEAM DETAIL SCORING'!$C$4:'TEAM DETAIL SCORING'!$Y$250,19,FALSE)</f>
        <v>5</v>
      </c>
      <c r="V24" s="56">
        <f>VLOOKUP($C24, 'TEAM DETAIL SCORING'!$C$4:'TEAM DETAIL SCORING'!$Y$250,20,FALSE)</f>
        <v>4</v>
      </c>
      <c r="W24" s="56">
        <f>VLOOKUP($C24, 'TEAM DETAIL SCORING'!$C$4:'TEAM DETAIL SCORING'!$Y$250,21,FALSE)</f>
        <v>5</v>
      </c>
      <c r="X24" s="57">
        <f>VLOOKUP($C24, 'TEAM DETAIL SCORING'!$C$4:'TEAM DETAIL SCORING'!$Y$250,22,FALSE)</f>
        <v>42</v>
      </c>
      <c r="Y24" s="57">
        <f t="shared" si="8"/>
        <v>85</v>
      </c>
      <c r="Z24" s="21"/>
      <c r="AA24" s="7">
        <f t="shared" ref="AA24:AI25" si="141">IF(E24="","",E24-E$4)</f>
        <v>0</v>
      </c>
      <c r="AB24" s="7">
        <f t="shared" si="141"/>
        <v>1</v>
      </c>
      <c r="AC24" s="7">
        <f t="shared" si="141"/>
        <v>3</v>
      </c>
      <c r="AD24" s="7">
        <f t="shared" si="141"/>
        <v>1</v>
      </c>
      <c r="AE24" s="7">
        <f t="shared" si="141"/>
        <v>0</v>
      </c>
      <c r="AF24" s="7">
        <f t="shared" si="141"/>
        <v>1</v>
      </c>
      <c r="AG24" s="7">
        <f t="shared" si="141"/>
        <v>0</v>
      </c>
      <c r="AH24" s="7">
        <f t="shared" si="141"/>
        <v>1</v>
      </c>
      <c r="AI24" s="7">
        <f t="shared" si="141"/>
        <v>0</v>
      </c>
      <c r="AJ24" s="7">
        <f t="shared" ref="AJ24:AR25" si="142">IF(O24="","",O24-O$4)</f>
        <v>1</v>
      </c>
      <c r="AK24" s="7">
        <f t="shared" si="142"/>
        <v>0</v>
      </c>
      <c r="AL24" s="7">
        <f t="shared" si="142"/>
        <v>0</v>
      </c>
      <c r="AM24" s="7">
        <f t="shared" si="142"/>
        <v>2</v>
      </c>
      <c r="AN24" s="7">
        <f t="shared" si="142"/>
        <v>1</v>
      </c>
      <c r="AO24" s="7">
        <f t="shared" si="142"/>
        <v>1</v>
      </c>
      <c r="AP24" s="7">
        <f t="shared" si="142"/>
        <v>1</v>
      </c>
      <c r="AQ24" s="7">
        <f t="shared" si="142"/>
        <v>0</v>
      </c>
      <c r="AR24" s="7">
        <f t="shared" si="142"/>
        <v>0</v>
      </c>
      <c r="AS24" s="58">
        <f t="shared" ref="AS24:AS25" si="143">COUNTIF($AA24:$AR24,"=-2")</f>
        <v>0</v>
      </c>
      <c r="AT24" s="59">
        <f t="shared" ref="AT24:AT25" si="144">COUNTIF($AA24:$AR24,"=-1")</f>
        <v>0</v>
      </c>
      <c r="AU24" s="59">
        <f t="shared" ref="AU24:AU25" si="145">COUNTIF($AA24:$AR24,"=0")</f>
        <v>8</v>
      </c>
      <c r="AV24" s="59">
        <f t="shared" ref="AV24:AV25" si="146">COUNTIF($AA24:$AR24,"=1")</f>
        <v>8</v>
      </c>
      <c r="AW24" s="59">
        <f t="shared" ref="AW24:AW25" si="147">COUNTIF($AA24:$AR24,"=2")</f>
        <v>1</v>
      </c>
      <c r="AX24" s="60">
        <f t="shared" ref="AX24:AX25" si="148">COUNTIF($AA24:$AR24,"&gt;2")</f>
        <v>1</v>
      </c>
      <c r="AY24" s="50" t="str">
        <f t="shared" ref="AY24:BN25" si="149">IF(AA$4=3,AA24,"")</f>
        <v/>
      </c>
      <c r="AZ24" s="50" t="str">
        <f t="shared" si="149"/>
        <v/>
      </c>
      <c r="BA24" s="50">
        <f t="shared" si="149"/>
        <v>3</v>
      </c>
      <c r="BB24" s="50" t="str">
        <f t="shared" si="149"/>
        <v/>
      </c>
      <c r="BC24" s="50" t="str">
        <f t="shared" si="149"/>
        <v/>
      </c>
      <c r="BD24" s="50">
        <f t="shared" si="149"/>
        <v>1</v>
      </c>
      <c r="BE24" s="50" t="str">
        <f t="shared" si="149"/>
        <v/>
      </c>
      <c r="BF24" s="50" t="str">
        <f t="shared" si="149"/>
        <v/>
      </c>
      <c r="BG24" s="50" t="str">
        <f t="shared" si="149"/>
        <v/>
      </c>
      <c r="BH24" s="50" t="str">
        <f t="shared" si="149"/>
        <v/>
      </c>
      <c r="BI24" s="50">
        <f t="shared" si="149"/>
        <v>0</v>
      </c>
      <c r="BJ24" s="50" t="str">
        <f t="shared" si="149"/>
        <v/>
      </c>
      <c r="BK24" s="50">
        <f t="shared" si="149"/>
        <v>2</v>
      </c>
      <c r="BL24" s="50" t="str">
        <f t="shared" si="149"/>
        <v/>
      </c>
      <c r="BM24" s="50" t="str">
        <f t="shared" si="149"/>
        <v/>
      </c>
      <c r="BN24" s="50" t="str">
        <f t="shared" si="149"/>
        <v/>
      </c>
      <c r="BO24" s="50" t="str">
        <f t="shared" ref="BO24:BP25" si="150">IF(AQ$4=3,AQ24,"")</f>
        <v/>
      </c>
      <c r="BP24" s="51" t="str">
        <f t="shared" si="150"/>
        <v/>
      </c>
      <c r="BQ24" s="50">
        <f t="shared" ref="BQ24:CF25" si="151">IF(AA$4=4,AA24,"")</f>
        <v>0</v>
      </c>
      <c r="BR24" s="50">
        <f t="shared" si="151"/>
        <v>1</v>
      </c>
      <c r="BS24" s="50" t="str">
        <f t="shared" si="151"/>
        <v/>
      </c>
      <c r="BT24" s="50">
        <f t="shared" si="151"/>
        <v>1</v>
      </c>
      <c r="BU24" s="50" t="str">
        <f t="shared" si="151"/>
        <v/>
      </c>
      <c r="BV24" s="50" t="str">
        <f t="shared" si="151"/>
        <v/>
      </c>
      <c r="BW24" s="50">
        <f t="shared" si="151"/>
        <v>0</v>
      </c>
      <c r="BX24" s="50" t="str">
        <f t="shared" si="151"/>
        <v/>
      </c>
      <c r="BY24" s="50">
        <f t="shared" si="151"/>
        <v>0</v>
      </c>
      <c r="BZ24" s="50">
        <f t="shared" si="151"/>
        <v>1</v>
      </c>
      <c r="CA24" s="50" t="str">
        <f t="shared" si="151"/>
        <v/>
      </c>
      <c r="CB24" s="50">
        <f t="shared" si="151"/>
        <v>0</v>
      </c>
      <c r="CC24" s="50" t="str">
        <f t="shared" si="151"/>
        <v/>
      </c>
      <c r="CD24" s="50" t="str">
        <f t="shared" si="151"/>
        <v/>
      </c>
      <c r="CE24" s="50">
        <f t="shared" si="151"/>
        <v>1</v>
      </c>
      <c r="CF24" s="50">
        <f t="shared" si="151"/>
        <v>1</v>
      </c>
      <c r="CG24" s="50">
        <f t="shared" ref="CG24:CH25" si="152">IF(AQ$4=4,AQ24,"")</f>
        <v>0</v>
      </c>
      <c r="CH24" s="50" t="str">
        <f t="shared" si="152"/>
        <v/>
      </c>
      <c r="CI24" s="61" t="str">
        <f t="shared" ref="CI24:CX25" si="153">IF(AA$4=5,AA24,"")</f>
        <v/>
      </c>
      <c r="CJ24" s="50" t="str">
        <f t="shared" si="153"/>
        <v/>
      </c>
      <c r="CK24" s="50" t="str">
        <f t="shared" si="153"/>
        <v/>
      </c>
      <c r="CL24" s="50" t="str">
        <f t="shared" si="153"/>
        <v/>
      </c>
      <c r="CM24" s="50">
        <f t="shared" si="153"/>
        <v>0</v>
      </c>
      <c r="CN24" s="50" t="str">
        <f t="shared" si="153"/>
        <v/>
      </c>
      <c r="CO24" s="50" t="str">
        <f t="shared" si="153"/>
        <v/>
      </c>
      <c r="CP24" s="50">
        <f t="shared" si="153"/>
        <v>1</v>
      </c>
      <c r="CQ24" s="50" t="str">
        <f t="shared" si="153"/>
        <v/>
      </c>
      <c r="CR24" s="50" t="str">
        <f t="shared" si="153"/>
        <v/>
      </c>
      <c r="CS24" s="50" t="str">
        <f t="shared" si="153"/>
        <v/>
      </c>
      <c r="CT24" s="50" t="str">
        <f t="shared" si="153"/>
        <v/>
      </c>
      <c r="CU24" s="50" t="str">
        <f t="shared" si="153"/>
        <v/>
      </c>
      <c r="CV24" s="50">
        <f t="shared" si="153"/>
        <v>1</v>
      </c>
      <c r="CW24" s="50" t="str">
        <f t="shared" si="153"/>
        <v/>
      </c>
      <c r="CX24" s="50" t="str">
        <f t="shared" si="153"/>
        <v/>
      </c>
      <c r="CY24" s="50" t="str">
        <f t="shared" ref="CY24:CZ25" si="154">IF(AQ$4=5,AQ24,"")</f>
        <v/>
      </c>
      <c r="CZ24" s="50">
        <f t="shared" si="154"/>
        <v>0</v>
      </c>
      <c r="DA24" s="62">
        <f t="shared" ref="DA24:DA25" si="155">SUM(AY24:BP24)</f>
        <v>6</v>
      </c>
      <c r="DB24" s="63">
        <f t="shared" ref="DB24:DB25" si="156">SUM(BQ24:CH24)</f>
        <v>5</v>
      </c>
      <c r="DC24" s="64">
        <f t="shared" ref="DC24:DC25" si="157">SUM(CI24:CZ24)</f>
        <v>2</v>
      </c>
      <c r="DD24" s="27"/>
    </row>
    <row r="25" spans="1:108" ht="18">
      <c r="A25" s="100" t="s">
        <v>161</v>
      </c>
      <c r="B25" s="53" t="s">
        <v>138</v>
      </c>
      <c r="C25" s="54" t="s">
        <v>92</v>
      </c>
      <c r="D25" s="55"/>
      <c r="E25" s="56">
        <f>VLOOKUP($C25, 'TEAM DETAIL SCORING'!$C$4:'TEAM DETAIL SCORING'!$Y$250,3,FALSE)</f>
        <v>4</v>
      </c>
      <c r="F25" s="56">
        <f>VLOOKUP($C25, 'TEAM DETAIL SCORING'!$C$4:'TEAM DETAIL SCORING'!$Y$250,4,FALSE)</f>
        <v>5</v>
      </c>
      <c r="G25" s="56">
        <f>VLOOKUP($C25, 'TEAM DETAIL SCORING'!$C$4:'TEAM DETAIL SCORING'!$Y$250,5,FALSE)</f>
        <v>4</v>
      </c>
      <c r="H25" s="56">
        <f>VLOOKUP($C25, 'TEAM DETAIL SCORING'!$C$4:'TEAM DETAIL SCORING'!$Y$250,6,FALSE)</f>
        <v>4</v>
      </c>
      <c r="I25" s="56">
        <f>VLOOKUP($C25, 'TEAM DETAIL SCORING'!$C$4:'TEAM DETAIL SCORING'!$Y$250,7,FALSE)</f>
        <v>6</v>
      </c>
      <c r="J25" s="56">
        <f>VLOOKUP($C25, 'TEAM DETAIL SCORING'!$C$4:'TEAM DETAIL SCORING'!$Y$250,8,FALSE)</f>
        <v>3</v>
      </c>
      <c r="K25" s="56">
        <f>VLOOKUP($C25, 'TEAM DETAIL SCORING'!$C$4:'TEAM DETAIL SCORING'!$Y$250,9,FALSE)</f>
        <v>5</v>
      </c>
      <c r="L25" s="56">
        <f>VLOOKUP($C25, 'TEAM DETAIL SCORING'!$C$4:'TEAM DETAIL SCORING'!$Y$250,10,FALSE)</f>
        <v>5</v>
      </c>
      <c r="M25" s="56">
        <f>VLOOKUP($C25, 'TEAM DETAIL SCORING'!$C$4:'TEAM DETAIL SCORING'!$Y$250,11,FALSE)</f>
        <v>5</v>
      </c>
      <c r="N25" s="57">
        <f>VLOOKUP($C25, 'TEAM DETAIL SCORING'!$C$4:'TEAM DETAIL SCORING'!$Y$250,12,FALSE)</f>
        <v>41</v>
      </c>
      <c r="O25" s="56">
        <f>VLOOKUP($C25, 'TEAM DETAIL SCORING'!$C$4:'TEAM DETAIL SCORING'!$Y$250,13,FALSE)</f>
        <v>8</v>
      </c>
      <c r="P25" s="56">
        <f>VLOOKUP($C25, 'TEAM DETAIL SCORING'!$C$4:'TEAM DETAIL SCORING'!$Y$250,14,FALSE)</f>
        <v>4</v>
      </c>
      <c r="Q25" s="56">
        <f>VLOOKUP($C25, 'TEAM DETAIL SCORING'!$C$4:'TEAM DETAIL SCORING'!$Y$250,15,FALSE)</f>
        <v>6</v>
      </c>
      <c r="R25" s="56">
        <f>VLOOKUP($C25, 'TEAM DETAIL SCORING'!$C$4:'TEAM DETAIL SCORING'!$Y$250,16,FALSE)</f>
        <v>3</v>
      </c>
      <c r="S25" s="56">
        <f>VLOOKUP($C25, 'TEAM DETAIL SCORING'!$C$4:'TEAM DETAIL SCORING'!$Y$250,17,FALSE)</f>
        <v>4</v>
      </c>
      <c r="T25" s="56">
        <f>VLOOKUP($C25, 'TEAM DETAIL SCORING'!$C$4:'TEAM DETAIL SCORING'!$Y$250,18,FALSE)</f>
        <v>5</v>
      </c>
      <c r="U25" s="56">
        <f>VLOOKUP($C25, 'TEAM DETAIL SCORING'!$C$4:'TEAM DETAIL SCORING'!$Y$250,19,FALSE)</f>
        <v>5</v>
      </c>
      <c r="V25" s="56">
        <f>VLOOKUP($C25, 'TEAM DETAIL SCORING'!$C$4:'TEAM DETAIL SCORING'!$Y$250,20,FALSE)</f>
        <v>5</v>
      </c>
      <c r="W25" s="56">
        <f>VLOOKUP($C25, 'TEAM DETAIL SCORING'!$C$4:'TEAM DETAIL SCORING'!$Y$250,21,FALSE)</f>
        <v>5</v>
      </c>
      <c r="X25" s="57">
        <f>VLOOKUP($C25, 'TEAM DETAIL SCORING'!$C$4:'TEAM DETAIL SCORING'!$Y$250,22,FALSE)</f>
        <v>45</v>
      </c>
      <c r="Y25" s="57">
        <f t="shared" si="8"/>
        <v>86</v>
      </c>
      <c r="Z25" s="21"/>
      <c r="AA25" s="7">
        <f t="shared" si="141"/>
        <v>0</v>
      </c>
      <c r="AB25" s="7">
        <f t="shared" si="141"/>
        <v>1</v>
      </c>
      <c r="AC25" s="7">
        <f t="shared" si="141"/>
        <v>1</v>
      </c>
      <c r="AD25" s="7">
        <f t="shared" si="141"/>
        <v>0</v>
      </c>
      <c r="AE25" s="7">
        <f t="shared" si="141"/>
        <v>1</v>
      </c>
      <c r="AF25" s="7">
        <f t="shared" si="141"/>
        <v>0</v>
      </c>
      <c r="AG25" s="7">
        <f t="shared" si="141"/>
        <v>1</v>
      </c>
      <c r="AH25" s="7">
        <f t="shared" si="141"/>
        <v>0</v>
      </c>
      <c r="AI25" s="7">
        <f t="shared" si="141"/>
        <v>1</v>
      </c>
      <c r="AJ25" s="7">
        <f t="shared" si="142"/>
        <v>4</v>
      </c>
      <c r="AK25" s="7">
        <f t="shared" si="142"/>
        <v>1</v>
      </c>
      <c r="AL25" s="7">
        <f t="shared" si="142"/>
        <v>2</v>
      </c>
      <c r="AM25" s="7">
        <f t="shared" si="142"/>
        <v>0</v>
      </c>
      <c r="AN25" s="7">
        <f t="shared" si="142"/>
        <v>-1</v>
      </c>
      <c r="AO25" s="7">
        <f t="shared" si="142"/>
        <v>1</v>
      </c>
      <c r="AP25" s="7">
        <f t="shared" si="142"/>
        <v>1</v>
      </c>
      <c r="AQ25" s="7">
        <f t="shared" si="142"/>
        <v>1</v>
      </c>
      <c r="AR25" s="7">
        <f t="shared" si="142"/>
        <v>0</v>
      </c>
      <c r="AS25" s="65">
        <f t="shared" si="143"/>
        <v>0</v>
      </c>
      <c r="AT25" s="66">
        <f t="shared" si="144"/>
        <v>1</v>
      </c>
      <c r="AU25" s="66">
        <f t="shared" si="145"/>
        <v>6</v>
      </c>
      <c r="AV25" s="66">
        <f t="shared" si="146"/>
        <v>9</v>
      </c>
      <c r="AW25" s="66">
        <f t="shared" si="147"/>
        <v>1</v>
      </c>
      <c r="AX25" s="67">
        <f t="shared" si="148"/>
        <v>1</v>
      </c>
      <c r="AY25" s="50" t="str">
        <f t="shared" si="149"/>
        <v/>
      </c>
      <c r="AZ25" s="50" t="str">
        <f t="shared" si="149"/>
        <v/>
      </c>
      <c r="BA25" s="50">
        <f t="shared" si="149"/>
        <v>1</v>
      </c>
      <c r="BB25" s="50" t="str">
        <f t="shared" si="149"/>
        <v/>
      </c>
      <c r="BC25" s="50" t="str">
        <f t="shared" si="149"/>
        <v/>
      </c>
      <c r="BD25" s="50">
        <f t="shared" si="149"/>
        <v>0</v>
      </c>
      <c r="BE25" s="50" t="str">
        <f t="shared" si="149"/>
        <v/>
      </c>
      <c r="BF25" s="50" t="str">
        <f t="shared" si="149"/>
        <v/>
      </c>
      <c r="BG25" s="50" t="str">
        <f t="shared" si="149"/>
        <v/>
      </c>
      <c r="BH25" s="50" t="str">
        <f t="shared" si="149"/>
        <v/>
      </c>
      <c r="BI25" s="50">
        <f t="shared" si="149"/>
        <v>1</v>
      </c>
      <c r="BJ25" s="50" t="str">
        <f t="shared" si="149"/>
        <v/>
      </c>
      <c r="BK25" s="50">
        <f t="shared" si="149"/>
        <v>0</v>
      </c>
      <c r="BL25" s="50" t="str">
        <f t="shared" si="149"/>
        <v/>
      </c>
      <c r="BM25" s="50" t="str">
        <f t="shared" si="149"/>
        <v/>
      </c>
      <c r="BN25" s="50" t="str">
        <f t="shared" si="149"/>
        <v/>
      </c>
      <c r="BO25" s="50" t="str">
        <f t="shared" si="150"/>
        <v/>
      </c>
      <c r="BP25" s="51" t="str">
        <f t="shared" si="150"/>
        <v/>
      </c>
      <c r="BQ25" s="50">
        <f t="shared" si="151"/>
        <v>0</v>
      </c>
      <c r="BR25" s="50">
        <f t="shared" si="151"/>
        <v>1</v>
      </c>
      <c r="BS25" s="50" t="str">
        <f t="shared" si="151"/>
        <v/>
      </c>
      <c r="BT25" s="50">
        <f t="shared" si="151"/>
        <v>0</v>
      </c>
      <c r="BU25" s="50" t="str">
        <f t="shared" si="151"/>
        <v/>
      </c>
      <c r="BV25" s="50" t="str">
        <f t="shared" si="151"/>
        <v/>
      </c>
      <c r="BW25" s="50">
        <f t="shared" si="151"/>
        <v>1</v>
      </c>
      <c r="BX25" s="50" t="str">
        <f t="shared" si="151"/>
        <v/>
      </c>
      <c r="BY25" s="50">
        <f t="shared" si="151"/>
        <v>1</v>
      </c>
      <c r="BZ25" s="50">
        <f t="shared" si="151"/>
        <v>4</v>
      </c>
      <c r="CA25" s="50" t="str">
        <f t="shared" si="151"/>
        <v/>
      </c>
      <c r="CB25" s="50">
        <f t="shared" si="151"/>
        <v>2</v>
      </c>
      <c r="CC25" s="50" t="str">
        <f t="shared" si="151"/>
        <v/>
      </c>
      <c r="CD25" s="50" t="str">
        <f t="shared" si="151"/>
        <v/>
      </c>
      <c r="CE25" s="50">
        <f t="shared" si="151"/>
        <v>1</v>
      </c>
      <c r="CF25" s="50">
        <f t="shared" si="151"/>
        <v>1</v>
      </c>
      <c r="CG25" s="50">
        <f t="shared" si="152"/>
        <v>1</v>
      </c>
      <c r="CH25" s="50" t="str">
        <f t="shared" si="152"/>
        <v/>
      </c>
      <c r="CI25" s="61" t="str">
        <f t="shared" si="153"/>
        <v/>
      </c>
      <c r="CJ25" s="50" t="str">
        <f t="shared" si="153"/>
        <v/>
      </c>
      <c r="CK25" s="50" t="str">
        <f t="shared" si="153"/>
        <v/>
      </c>
      <c r="CL25" s="50" t="str">
        <f t="shared" si="153"/>
        <v/>
      </c>
      <c r="CM25" s="50">
        <f t="shared" si="153"/>
        <v>1</v>
      </c>
      <c r="CN25" s="50" t="str">
        <f t="shared" si="153"/>
        <v/>
      </c>
      <c r="CO25" s="50" t="str">
        <f t="shared" si="153"/>
        <v/>
      </c>
      <c r="CP25" s="50">
        <f t="shared" si="153"/>
        <v>0</v>
      </c>
      <c r="CQ25" s="50" t="str">
        <f t="shared" si="153"/>
        <v/>
      </c>
      <c r="CR25" s="50" t="str">
        <f t="shared" si="153"/>
        <v/>
      </c>
      <c r="CS25" s="50" t="str">
        <f t="shared" si="153"/>
        <v/>
      </c>
      <c r="CT25" s="50" t="str">
        <f t="shared" si="153"/>
        <v/>
      </c>
      <c r="CU25" s="50" t="str">
        <f t="shared" si="153"/>
        <v/>
      </c>
      <c r="CV25" s="50">
        <f t="shared" si="153"/>
        <v>-1</v>
      </c>
      <c r="CW25" s="50" t="str">
        <f t="shared" si="153"/>
        <v/>
      </c>
      <c r="CX25" s="50" t="str">
        <f t="shared" si="153"/>
        <v/>
      </c>
      <c r="CY25" s="50" t="str">
        <f t="shared" si="154"/>
        <v/>
      </c>
      <c r="CZ25" s="50">
        <f t="shared" si="154"/>
        <v>0</v>
      </c>
      <c r="DA25" s="68">
        <f t="shared" si="155"/>
        <v>2</v>
      </c>
      <c r="DB25" s="69">
        <f t="shared" si="156"/>
        <v>12</v>
      </c>
      <c r="DC25" s="70">
        <f t="shared" si="157"/>
        <v>0</v>
      </c>
      <c r="DD25" s="27"/>
    </row>
    <row r="26" spans="1:108" ht="18">
      <c r="A26" s="100" t="s">
        <v>161</v>
      </c>
      <c r="B26" s="53" t="s">
        <v>132</v>
      </c>
      <c r="C26" s="54" t="s">
        <v>115</v>
      </c>
      <c r="D26" s="55"/>
      <c r="E26" s="56">
        <f>VLOOKUP($C26, 'TEAM DETAIL SCORING'!$C$4:'TEAM DETAIL SCORING'!$Y$250,3,FALSE)</f>
        <v>4</v>
      </c>
      <c r="F26" s="56">
        <f>VLOOKUP($C26, 'TEAM DETAIL SCORING'!$C$4:'TEAM DETAIL SCORING'!$Y$250,4,FALSE)</f>
        <v>4</v>
      </c>
      <c r="G26" s="56">
        <f>VLOOKUP($C26, 'TEAM DETAIL SCORING'!$C$4:'TEAM DETAIL SCORING'!$Y$250,5,FALSE)</f>
        <v>3</v>
      </c>
      <c r="H26" s="56">
        <f>VLOOKUP($C26, 'TEAM DETAIL SCORING'!$C$4:'TEAM DETAIL SCORING'!$Y$250,6,FALSE)</f>
        <v>6</v>
      </c>
      <c r="I26" s="56">
        <f>VLOOKUP($C26, 'TEAM DETAIL SCORING'!$C$4:'TEAM DETAIL SCORING'!$Y$250,7,FALSE)</f>
        <v>5</v>
      </c>
      <c r="J26" s="56">
        <f>VLOOKUP($C26, 'TEAM DETAIL SCORING'!$C$4:'TEAM DETAIL SCORING'!$Y$250,8,FALSE)</f>
        <v>4</v>
      </c>
      <c r="K26" s="56">
        <f>VLOOKUP($C26, 'TEAM DETAIL SCORING'!$C$4:'TEAM DETAIL SCORING'!$Y$250,9,FALSE)</f>
        <v>7</v>
      </c>
      <c r="L26" s="56">
        <f>VLOOKUP($C26, 'TEAM DETAIL SCORING'!$C$4:'TEAM DETAIL SCORING'!$Y$250,10,FALSE)</f>
        <v>9</v>
      </c>
      <c r="M26" s="56">
        <f>VLOOKUP($C26, 'TEAM DETAIL SCORING'!$C$4:'TEAM DETAIL SCORING'!$Y$250,11,FALSE)</f>
        <v>5</v>
      </c>
      <c r="N26" s="57">
        <f>VLOOKUP($C26, 'TEAM DETAIL SCORING'!$C$4:'TEAM DETAIL SCORING'!$Y$250,12,FALSE)</f>
        <v>47</v>
      </c>
      <c r="O26" s="56">
        <f>VLOOKUP($C26, 'TEAM DETAIL SCORING'!$C$4:'TEAM DETAIL SCORING'!$Y$250,13,FALSE)</f>
        <v>5</v>
      </c>
      <c r="P26" s="56">
        <f>VLOOKUP($C26, 'TEAM DETAIL SCORING'!$C$4:'TEAM DETAIL SCORING'!$Y$250,14,FALSE)</f>
        <v>3</v>
      </c>
      <c r="Q26" s="56">
        <f>VLOOKUP($C26, 'TEAM DETAIL SCORING'!$C$4:'TEAM DETAIL SCORING'!$Y$250,15,FALSE)</f>
        <v>6</v>
      </c>
      <c r="R26" s="56">
        <f>VLOOKUP($C26, 'TEAM DETAIL SCORING'!$C$4:'TEAM DETAIL SCORING'!$Y$250,16,FALSE)</f>
        <v>3</v>
      </c>
      <c r="S26" s="56">
        <f>VLOOKUP($C26, 'TEAM DETAIL SCORING'!$C$4:'TEAM DETAIL SCORING'!$Y$250,17,FALSE)</f>
        <v>5</v>
      </c>
      <c r="T26" s="56">
        <f>VLOOKUP($C26, 'TEAM DETAIL SCORING'!$C$4:'TEAM DETAIL SCORING'!$Y$250,18,FALSE)</f>
        <v>4</v>
      </c>
      <c r="U26" s="56">
        <f>VLOOKUP($C26, 'TEAM DETAIL SCORING'!$C$4:'TEAM DETAIL SCORING'!$Y$250,19,FALSE)</f>
        <v>4</v>
      </c>
      <c r="V26" s="56">
        <f>VLOOKUP($C26, 'TEAM DETAIL SCORING'!$C$4:'TEAM DETAIL SCORING'!$Y$250,20,FALSE)</f>
        <v>4</v>
      </c>
      <c r="W26" s="56">
        <f>VLOOKUP($C26, 'TEAM DETAIL SCORING'!$C$4:'TEAM DETAIL SCORING'!$Y$250,21,FALSE)</f>
        <v>5</v>
      </c>
      <c r="X26" s="57">
        <f>VLOOKUP($C26, 'TEAM DETAIL SCORING'!$C$4:'TEAM DETAIL SCORING'!$Y$250,22,FALSE)</f>
        <v>39</v>
      </c>
      <c r="Y26" s="57">
        <f t="shared" si="8"/>
        <v>86</v>
      </c>
      <c r="Z26" s="21"/>
      <c r="AA26" s="7">
        <f t="shared" ref="AA26:AI27" si="158">IF(E26="","",E26-E$4)</f>
        <v>0</v>
      </c>
      <c r="AB26" s="7">
        <f t="shared" si="158"/>
        <v>0</v>
      </c>
      <c r="AC26" s="7">
        <f t="shared" si="158"/>
        <v>0</v>
      </c>
      <c r="AD26" s="7">
        <f t="shared" si="158"/>
        <v>2</v>
      </c>
      <c r="AE26" s="7">
        <f t="shared" si="158"/>
        <v>0</v>
      </c>
      <c r="AF26" s="7">
        <f t="shared" si="158"/>
        <v>1</v>
      </c>
      <c r="AG26" s="7">
        <f t="shared" si="158"/>
        <v>3</v>
      </c>
      <c r="AH26" s="7">
        <f t="shared" si="158"/>
        <v>4</v>
      </c>
      <c r="AI26" s="7">
        <f t="shared" si="158"/>
        <v>1</v>
      </c>
      <c r="AJ26" s="7">
        <f t="shared" ref="AJ26:AR27" si="159">IF(O26="","",O26-O$4)</f>
        <v>1</v>
      </c>
      <c r="AK26" s="7">
        <f t="shared" si="159"/>
        <v>0</v>
      </c>
      <c r="AL26" s="7">
        <f t="shared" si="159"/>
        <v>2</v>
      </c>
      <c r="AM26" s="7">
        <f t="shared" si="159"/>
        <v>0</v>
      </c>
      <c r="AN26" s="7">
        <f t="shared" si="159"/>
        <v>0</v>
      </c>
      <c r="AO26" s="7">
        <f t="shared" si="159"/>
        <v>0</v>
      </c>
      <c r="AP26" s="7">
        <f t="shared" si="159"/>
        <v>0</v>
      </c>
      <c r="AQ26" s="7">
        <f t="shared" si="159"/>
        <v>0</v>
      </c>
      <c r="AR26" s="7">
        <f t="shared" si="159"/>
        <v>0</v>
      </c>
      <c r="AS26" s="58">
        <f t="shared" ref="AS26:AS27" si="160">COUNTIF($AA26:$AR26,"=-2")</f>
        <v>0</v>
      </c>
      <c r="AT26" s="59">
        <f t="shared" ref="AT26:AT27" si="161">COUNTIF($AA26:$AR26,"=-1")</f>
        <v>0</v>
      </c>
      <c r="AU26" s="59">
        <f t="shared" ref="AU26:AU27" si="162">COUNTIF($AA26:$AR26,"=0")</f>
        <v>11</v>
      </c>
      <c r="AV26" s="59">
        <f t="shared" ref="AV26:AV27" si="163">COUNTIF($AA26:$AR26,"=1")</f>
        <v>3</v>
      </c>
      <c r="AW26" s="59">
        <f t="shared" ref="AW26:AW27" si="164">COUNTIF($AA26:$AR26,"=2")</f>
        <v>2</v>
      </c>
      <c r="AX26" s="60">
        <f t="shared" ref="AX26:AX27" si="165">COUNTIF($AA26:$AR26,"&gt;2")</f>
        <v>2</v>
      </c>
      <c r="AY26" s="50" t="str">
        <f t="shared" ref="AY26:BN27" si="166">IF(AA$4=3,AA26,"")</f>
        <v/>
      </c>
      <c r="AZ26" s="50" t="str">
        <f t="shared" si="166"/>
        <v/>
      </c>
      <c r="BA26" s="50">
        <f t="shared" si="166"/>
        <v>0</v>
      </c>
      <c r="BB26" s="50" t="str">
        <f t="shared" si="166"/>
        <v/>
      </c>
      <c r="BC26" s="50" t="str">
        <f t="shared" si="166"/>
        <v/>
      </c>
      <c r="BD26" s="50">
        <f t="shared" si="166"/>
        <v>1</v>
      </c>
      <c r="BE26" s="50" t="str">
        <f t="shared" si="166"/>
        <v/>
      </c>
      <c r="BF26" s="50" t="str">
        <f t="shared" si="166"/>
        <v/>
      </c>
      <c r="BG26" s="50" t="str">
        <f t="shared" si="166"/>
        <v/>
      </c>
      <c r="BH26" s="50" t="str">
        <f t="shared" si="166"/>
        <v/>
      </c>
      <c r="BI26" s="50">
        <f t="shared" si="166"/>
        <v>0</v>
      </c>
      <c r="BJ26" s="50" t="str">
        <f t="shared" si="166"/>
        <v/>
      </c>
      <c r="BK26" s="50">
        <f t="shared" si="166"/>
        <v>0</v>
      </c>
      <c r="BL26" s="50" t="str">
        <f t="shared" si="166"/>
        <v/>
      </c>
      <c r="BM26" s="50" t="str">
        <f t="shared" si="166"/>
        <v/>
      </c>
      <c r="BN26" s="50" t="str">
        <f t="shared" si="166"/>
        <v/>
      </c>
      <c r="BO26" s="50" t="str">
        <f t="shared" ref="BO26:BP27" si="167">IF(AQ$4=3,AQ26,"")</f>
        <v/>
      </c>
      <c r="BP26" s="51" t="str">
        <f t="shared" si="167"/>
        <v/>
      </c>
      <c r="BQ26" s="50">
        <f t="shared" ref="BQ26:CF27" si="168">IF(AA$4=4,AA26,"")</f>
        <v>0</v>
      </c>
      <c r="BR26" s="50">
        <f t="shared" si="168"/>
        <v>0</v>
      </c>
      <c r="BS26" s="50" t="str">
        <f t="shared" si="168"/>
        <v/>
      </c>
      <c r="BT26" s="50">
        <f t="shared" si="168"/>
        <v>2</v>
      </c>
      <c r="BU26" s="50" t="str">
        <f t="shared" si="168"/>
        <v/>
      </c>
      <c r="BV26" s="50" t="str">
        <f t="shared" si="168"/>
        <v/>
      </c>
      <c r="BW26" s="50">
        <f t="shared" si="168"/>
        <v>3</v>
      </c>
      <c r="BX26" s="50" t="str">
        <f t="shared" si="168"/>
        <v/>
      </c>
      <c r="BY26" s="50">
        <f t="shared" si="168"/>
        <v>1</v>
      </c>
      <c r="BZ26" s="50">
        <f t="shared" si="168"/>
        <v>1</v>
      </c>
      <c r="CA26" s="50" t="str">
        <f t="shared" si="168"/>
        <v/>
      </c>
      <c r="CB26" s="50">
        <f t="shared" si="168"/>
        <v>2</v>
      </c>
      <c r="CC26" s="50" t="str">
        <f t="shared" si="168"/>
        <v/>
      </c>
      <c r="CD26" s="50" t="str">
        <f t="shared" si="168"/>
        <v/>
      </c>
      <c r="CE26" s="50">
        <f t="shared" si="168"/>
        <v>0</v>
      </c>
      <c r="CF26" s="50">
        <f t="shared" si="168"/>
        <v>0</v>
      </c>
      <c r="CG26" s="50">
        <f t="shared" ref="CG26:CH27" si="169">IF(AQ$4=4,AQ26,"")</f>
        <v>0</v>
      </c>
      <c r="CH26" s="50" t="str">
        <f t="shared" si="169"/>
        <v/>
      </c>
      <c r="CI26" s="61" t="str">
        <f t="shared" ref="CI26:CX27" si="170">IF(AA$4=5,AA26,"")</f>
        <v/>
      </c>
      <c r="CJ26" s="50" t="str">
        <f t="shared" si="170"/>
        <v/>
      </c>
      <c r="CK26" s="50" t="str">
        <f t="shared" si="170"/>
        <v/>
      </c>
      <c r="CL26" s="50" t="str">
        <f t="shared" si="170"/>
        <v/>
      </c>
      <c r="CM26" s="50">
        <f t="shared" si="170"/>
        <v>0</v>
      </c>
      <c r="CN26" s="50" t="str">
        <f t="shared" si="170"/>
        <v/>
      </c>
      <c r="CO26" s="50" t="str">
        <f t="shared" si="170"/>
        <v/>
      </c>
      <c r="CP26" s="50">
        <f t="shared" si="170"/>
        <v>4</v>
      </c>
      <c r="CQ26" s="50" t="str">
        <f t="shared" si="170"/>
        <v/>
      </c>
      <c r="CR26" s="50" t="str">
        <f t="shared" si="170"/>
        <v/>
      </c>
      <c r="CS26" s="50" t="str">
        <f t="shared" si="170"/>
        <v/>
      </c>
      <c r="CT26" s="50" t="str">
        <f t="shared" si="170"/>
        <v/>
      </c>
      <c r="CU26" s="50" t="str">
        <f t="shared" si="170"/>
        <v/>
      </c>
      <c r="CV26" s="50">
        <f t="shared" si="170"/>
        <v>0</v>
      </c>
      <c r="CW26" s="50" t="str">
        <f t="shared" si="170"/>
        <v/>
      </c>
      <c r="CX26" s="50" t="str">
        <f t="shared" si="170"/>
        <v/>
      </c>
      <c r="CY26" s="50" t="str">
        <f t="shared" ref="CY26:CZ27" si="171">IF(AQ$4=5,AQ26,"")</f>
        <v/>
      </c>
      <c r="CZ26" s="50">
        <f t="shared" si="171"/>
        <v>0</v>
      </c>
      <c r="DA26" s="62">
        <f t="shared" ref="DA26:DA27" si="172">SUM(AY26:BP26)</f>
        <v>1</v>
      </c>
      <c r="DB26" s="63">
        <f t="shared" ref="DB26:DB27" si="173">SUM(BQ26:CH26)</f>
        <v>9</v>
      </c>
      <c r="DC26" s="64">
        <f t="shared" ref="DC26:DC27" si="174">SUM(CI26:CZ26)</f>
        <v>4</v>
      </c>
      <c r="DD26" s="27"/>
    </row>
    <row r="27" spans="1:108" ht="18">
      <c r="A27" s="100" t="s">
        <v>162</v>
      </c>
      <c r="B27" s="53" t="s">
        <v>128</v>
      </c>
      <c r="C27" s="54" t="s">
        <v>54</v>
      </c>
      <c r="D27" s="55"/>
      <c r="E27" s="56">
        <f>VLOOKUP($C27, 'TEAM DETAIL SCORING'!$C$4:'TEAM DETAIL SCORING'!$Y$250,3,FALSE)</f>
        <v>6</v>
      </c>
      <c r="F27" s="56">
        <f>VLOOKUP($C27, 'TEAM DETAIL SCORING'!$C$4:'TEAM DETAIL SCORING'!$Y$250,4,FALSE)</f>
        <v>6</v>
      </c>
      <c r="G27" s="56">
        <f>VLOOKUP($C27, 'TEAM DETAIL SCORING'!$C$4:'TEAM DETAIL SCORING'!$Y$250,5,FALSE)</f>
        <v>5</v>
      </c>
      <c r="H27" s="56">
        <f>VLOOKUP($C27, 'TEAM DETAIL SCORING'!$C$4:'TEAM DETAIL SCORING'!$Y$250,6,FALSE)</f>
        <v>4</v>
      </c>
      <c r="I27" s="56">
        <f>VLOOKUP($C27, 'TEAM DETAIL SCORING'!$C$4:'TEAM DETAIL SCORING'!$Y$250,7,FALSE)</f>
        <v>6</v>
      </c>
      <c r="J27" s="56">
        <f>VLOOKUP($C27, 'TEAM DETAIL SCORING'!$C$4:'TEAM DETAIL SCORING'!$Y$250,8,FALSE)</f>
        <v>4</v>
      </c>
      <c r="K27" s="56">
        <f>VLOOKUP($C27, 'TEAM DETAIL SCORING'!$C$4:'TEAM DETAIL SCORING'!$Y$250,9,FALSE)</f>
        <v>4</v>
      </c>
      <c r="L27" s="56">
        <f>VLOOKUP($C27, 'TEAM DETAIL SCORING'!$C$4:'TEAM DETAIL SCORING'!$Y$250,10,FALSE)</f>
        <v>5</v>
      </c>
      <c r="M27" s="56">
        <f>VLOOKUP($C27, 'TEAM DETAIL SCORING'!$C$4:'TEAM DETAIL SCORING'!$Y$250,11,FALSE)</f>
        <v>5</v>
      </c>
      <c r="N27" s="57">
        <f>VLOOKUP($C27, 'TEAM DETAIL SCORING'!$C$4:'TEAM DETAIL SCORING'!$Y$250,12,FALSE)</f>
        <v>45</v>
      </c>
      <c r="O27" s="56">
        <f>VLOOKUP($C27, 'TEAM DETAIL SCORING'!$C$4:'TEAM DETAIL SCORING'!$Y$250,13,FALSE)</f>
        <v>5</v>
      </c>
      <c r="P27" s="56">
        <f>VLOOKUP($C27, 'TEAM DETAIL SCORING'!$C$4:'TEAM DETAIL SCORING'!$Y$250,14,FALSE)</f>
        <v>4</v>
      </c>
      <c r="Q27" s="56">
        <f>VLOOKUP($C27, 'TEAM DETAIL SCORING'!$C$4:'TEAM DETAIL SCORING'!$Y$250,15,FALSE)</f>
        <v>4</v>
      </c>
      <c r="R27" s="56">
        <f>VLOOKUP($C27, 'TEAM DETAIL SCORING'!$C$4:'TEAM DETAIL SCORING'!$Y$250,16,FALSE)</f>
        <v>3</v>
      </c>
      <c r="S27" s="56">
        <f>VLOOKUP($C27, 'TEAM DETAIL SCORING'!$C$4:'TEAM DETAIL SCORING'!$Y$250,17,FALSE)</f>
        <v>5</v>
      </c>
      <c r="T27" s="56">
        <f>VLOOKUP($C27, 'TEAM DETAIL SCORING'!$C$4:'TEAM DETAIL SCORING'!$Y$250,18,FALSE)</f>
        <v>4</v>
      </c>
      <c r="U27" s="56">
        <f>VLOOKUP($C27, 'TEAM DETAIL SCORING'!$C$4:'TEAM DETAIL SCORING'!$Y$250,19,FALSE)</f>
        <v>5</v>
      </c>
      <c r="V27" s="56">
        <f>VLOOKUP($C27, 'TEAM DETAIL SCORING'!$C$4:'TEAM DETAIL SCORING'!$Y$250,20,FALSE)</f>
        <v>6</v>
      </c>
      <c r="W27" s="56">
        <f>VLOOKUP($C27, 'TEAM DETAIL SCORING'!$C$4:'TEAM DETAIL SCORING'!$Y$250,21,FALSE)</f>
        <v>6</v>
      </c>
      <c r="X27" s="57">
        <f>VLOOKUP($C27, 'TEAM DETAIL SCORING'!$C$4:'TEAM DETAIL SCORING'!$Y$250,22,FALSE)</f>
        <v>42</v>
      </c>
      <c r="Y27" s="57">
        <f t="shared" si="8"/>
        <v>87</v>
      </c>
      <c r="Z27" s="21"/>
      <c r="AA27" s="7">
        <f t="shared" si="158"/>
        <v>2</v>
      </c>
      <c r="AB27" s="7">
        <f t="shared" si="158"/>
        <v>2</v>
      </c>
      <c r="AC27" s="7">
        <f t="shared" si="158"/>
        <v>2</v>
      </c>
      <c r="AD27" s="7">
        <f t="shared" si="158"/>
        <v>0</v>
      </c>
      <c r="AE27" s="7">
        <f t="shared" si="158"/>
        <v>1</v>
      </c>
      <c r="AF27" s="7">
        <f t="shared" si="158"/>
        <v>1</v>
      </c>
      <c r="AG27" s="7">
        <f t="shared" si="158"/>
        <v>0</v>
      </c>
      <c r="AH27" s="7">
        <f t="shared" si="158"/>
        <v>0</v>
      </c>
      <c r="AI27" s="7">
        <f t="shared" si="158"/>
        <v>1</v>
      </c>
      <c r="AJ27" s="7">
        <f t="shared" si="159"/>
        <v>1</v>
      </c>
      <c r="AK27" s="7">
        <f t="shared" si="159"/>
        <v>1</v>
      </c>
      <c r="AL27" s="7">
        <f t="shared" si="159"/>
        <v>0</v>
      </c>
      <c r="AM27" s="7">
        <f t="shared" si="159"/>
        <v>0</v>
      </c>
      <c r="AN27" s="7">
        <f t="shared" si="159"/>
        <v>0</v>
      </c>
      <c r="AO27" s="7">
        <f t="shared" si="159"/>
        <v>0</v>
      </c>
      <c r="AP27" s="7">
        <f t="shared" si="159"/>
        <v>1</v>
      </c>
      <c r="AQ27" s="7">
        <f t="shared" si="159"/>
        <v>2</v>
      </c>
      <c r="AR27" s="7">
        <f t="shared" si="159"/>
        <v>1</v>
      </c>
      <c r="AS27" s="65">
        <f t="shared" si="160"/>
        <v>0</v>
      </c>
      <c r="AT27" s="66">
        <f t="shared" si="161"/>
        <v>0</v>
      </c>
      <c r="AU27" s="66">
        <f t="shared" si="162"/>
        <v>7</v>
      </c>
      <c r="AV27" s="66">
        <f t="shared" si="163"/>
        <v>7</v>
      </c>
      <c r="AW27" s="66">
        <f t="shared" si="164"/>
        <v>4</v>
      </c>
      <c r="AX27" s="67">
        <f t="shared" si="165"/>
        <v>0</v>
      </c>
      <c r="AY27" s="50" t="str">
        <f t="shared" si="166"/>
        <v/>
      </c>
      <c r="AZ27" s="50" t="str">
        <f t="shared" si="166"/>
        <v/>
      </c>
      <c r="BA27" s="50">
        <f t="shared" si="166"/>
        <v>2</v>
      </c>
      <c r="BB27" s="50" t="str">
        <f t="shared" si="166"/>
        <v/>
      </c>
      <c r="BC27" s="50" t="str">
        <f t="shared" si="166"/>
        <v/>
      </c>
      <c r="BD27" s="50">
        <f t="shared" si="166"/>
        <v>1</v>
      </c>
      <c r="BE27" s="50" t="str">
        <f t="shared" si="166"/>
        <v/>
      </c>
      <c r="BF27" s="50" t="str">
        <f t="shared" si="166"/>
        <v/>
      </c>
      <c r="BG27" s="50" t="str">
        <f t="shared" si="166"/>
        <v/>
      </c>
      <c r="BH27" s="50" t="str">
        <f t="shared" si="166"/>
        <v/>
      </c>
      <c r="BI27" s="50">
        <f t="shared" si="166"/>
        <v>1</v>
      </c>
      <c r="BJ27" s="50" t="str">
        <f t="shared" si="166"/>
        <v/>
      </c>
      <c r="BK27" s="50">
        <f t="shared" si="166"/>
        <v>0</v>
      </c>
      <c r="BL27" s="50" t="str">
        <f t="shared" si="166"/>
        <v/>
      </c>
      <c r="BM27" s="50" t="str">
        <f t="shared" si="166"/>
        <v/>
      </c>
      <c r="BN27" s="50" t="str">
        <f t="shared" si="166"/>
        <v/>
      </c>
      <c r="BO27" s="50" t="str">
        <f t="shared" si="167"/>
        <v/>
      </c>
      <c r="BP27" s="51" t="str">
        <f t="shared" si="167"/>
        <v/>
      </c>
      <c r="BQ27" s="50">
        <f t="shared" si="168"/>
        <v>2</v>
      </c>
      <c r="BR27" s="50">
        <f t="shared" si="168"/>
        <v>2</v>
      </c>
      <c r="BS27" s="50" t="str">
        <f t="shared" si="168"/>
        <v/>
      </c>
      <c r="BT27" s="50">
        <f t="shared" si="168"/>
        <v>0</v>
      </c>
      <c r="BU27" s="50" t="str">
        <f t="shared" si="168"/>
        <v/>
      </c>
      <c r="BV27" s="50" t="str">
        <f t="shared" si="168"/>
        <v/>
      </c>
      <c r="BW27" s="50">
        <f t="shared" si="168"/>
        <v>0</v>
      </c>
      <c r="BX27" s="50" t="str">
        <f t="shared" si="168"/>
        <v/>
      </c>
      <c r="BY27" s="50">
        <f t="shared" si="168"/>
        <v>1</v>
      </c>
      <c r="BZ27" s="50">
        <f t="shared" si="168"/>
        <v>1</v>
      </c>
      <c r="CA27" s="50" t="str">
        <f t="shared" si="168"/>
        <v/>
      </c>
      <c r="CB27" s="50">
        <f t="shared" si="168"/>
        <v>0</v>
      </c>
      <c r="CC27" s="50" t="str">
        <f t="shared" si="168"/>
        <v/>
      </c>
      <c r="CD27" s="50" t="str">
        <f t="shared" si="168"/>
        <v/>
      </c>
      <c r="CE27" s="50">
        <f t="shared" si="168"/>
        <v>0</v>
      </c>
      <c r="CF27" s="50">
        <f t="shared" si="168"/>
        <v>1</v>
      </c>
      <c r="CG27" s="50">
        <f t="shared" si="169"/>
        <v>2</v>
      </c>
      <c r="CH27" s="50" t="str">
        <f t="shared" si="169"/>
        <v/>
      </c>
      <c r="CI27" s="61" t="str">
        <f t="shared" si="170"/>
        <v/>
      </c>
      <c r="CJ27" s="50" t="str">
        <f t="shared" si="170"/>
        <v/>
      </c>
      <c r="CK27" s="50" t="str">
        <f t="shared" si="170"/>
        <v/>
      </c>
      <c r="CL27" s="50" t="str">
        <f t="shared" si="170"/>
        <v/>
      </c>
      <c r="CM27" s="50">
        <f t="shared" si="170"/>
        <v>1</v>
      </c>
      <c r="CN27" s="50" t="str">
        <f t="shared" si="170"/>
        <v/>
      </c>
      <c r="CO27" s="50" t="str">
        <f t="shared" si="170"/>
        <v/>
      </c>
      <c r="CP27" s="50">
        <f t="shared" si="170"/>
        <v>0</v>
      </c>
      <c r="CQ27" s="50" t="str">
        <f t="shared" si="170"/>
        <v/>
      </c>
      <c r="CR27" s="50" t="str">
        <f t="shared" si="170"/>
        <v/>
      </c>
      <c r="CS27" s="50" t="str">
        <f t="shared" si="170"/>
        <v/>
      </c>
      <c r="CT27" s="50" t="str">
        <f t="shared" si="170"/>
        <v/>
      </c>
      <c r="CU27" s="50" t="str">
        <f t="shared" si="170"/>
        <v/>
      </c>
      <c r="CV27" s="50">
        <f t="shared" si="170"/>
        <v>0</v>
      </c>
      <c r="CW27" s="50" t="str">
        <f t="shared" si="170"/>
        <v/>
      </c>
      <c r="CX27" s="50" t="str">
        <f t="shared" si="170"/>
        <v/>
      </c>
      <c r="CY27" s="50" t="str">
        <f t="shared" si="171"/>
        <v/>
      </c>
      <c r="CZ27" s="50">
        <f t="shared" si="171"/>
        <v>1</v>
      </c>
      <c r="DA27" s="68">
        <f t="shared" si="172"/>
        <v>4</v>
      </c>
      <c r="DB27" s="69">
        <f t="shared" si="173"/>
        <v>9</v>
      </c>
      <c r="DC27" s="70">
        <f t="shared" si="174"/>
        <v>2</v>
      </c>
      <c r="DD27" s="27"/>
    </row>
    <row r="28" spans="1:108" ht="18">
      <c r="A28" s="100" t="s">
        <v>162</v>
      </c>
      <c r="B28" s="53" t="s">
        <v>139</v>
      </c>
      <c r="C28" s="54" t="s">
        <v>89</v>
      </c>
      <c r="D28" s="55"/>
      <c r="E28" s="56">
        <f>VLOOKUP($C28, 'TEAM DETAIL SCORING'!$C$4:'TEAM DETAIL SCORING'!$Y$250,3,FALSE)</f>
        <v>5</v>
      </c>
      <c r="F28" s="56">
        <f>VLOOKUP($C28, 'TEAM DETAIL SCORING'!$C$4:'TEAM DETAIL SCORING'!$Y$250,4,FALSE)</f>
        <v>3</v>
      </c>
      <c r="G28" s="56">
        <f>VLOOKUP($C28, 'TEAM DETAIL SCORING'!$C$4:'TEAM DETAIL SCORING'!$Y$250,5,FALSE)</f>
        <v>4</v>
      </c>
      <c r="H28" s="56">
        <f>VLOOKUP($C28, 'TEAM DETAIL SCORING'!$C$4:'TEAM DETAIL SCORING'!$Y$250,6,FALSE)</f>
        <v>5</v>
      </c>
      <c r="I28" s="56">
        <f>VLOOKUP($C28, 'TEAM DETAIL SCORING'!$C$4:'TEAM DETAIL SCORING'!$Y$250,7,FALSE)</f>
        <v>6</v>
      </c>
      <c r="J28" s="56">
        <f>VLOOKUP($C28, 'TEAM DETAIL SCORING'!$C$4:'TEAM DETAIL SCORING'!$Y$250,8,FALSE)</f>
        <v>3</v>
      </c>
      <c r="K28" s="56">
        <f>VLOOKUP($C28, 'TEAM DETAIL SCORING'!$C$4:'TEAM DETAIL SCORING'!$Y$250,9,FALSE)</f>
        <v>6</v>
      </c>
      <c r="L28" s="56">
        <f>VLOOKUP($C28, 'TEAM DETAIL SCORING'!$C$4:'TEAM DETAIL SCORING'!$Y$250,10,FALSE)</f>
        <v>8</v>
      </c>
      <c r="M28" s="56">
        <f>VLOOKUP($C28, 'TEAM DETAIL SCORING'!$C$4:'TEAM DETAIL SCORING'!$Y$250,11,FALSE)</f>
        <v>5</v>
      </c>
      <c r="N28" s="57">
        <f>VLOOKUP($C28, 'TEAM DETAIL SCORING'!$C$4:'TEAM DETAIL SCORING'!$Y$250,12,FALSE)</f>
        <v>45</v>
      </c>
      <c r="O28" s="56">
        <f>VLOOKUP($C28, 'TEAM DETAIL SCORING'!$C$4:'TEAM DETAIL SCORING'!$Y$250,13,FALSE)</f>
        <v>6</v>
      </c>
      <c r="P28" s="56">
        <f>VLOOKUP($C28, 'TEAM DETAIL SCORING'!$C$4:'TEAM DETAIL SCORING'!$Y$250,14,FALSE)</f>
        <v>2</v>
      </c>
      <c r="Q28" s="56">
        <f>VLOOKUP($C28, 'TEAM DETAIL SCORING'!$C$4:'TEAM DETAIL SCORING'!$Y$250,15,FALSE)</f>
        <v>6</v>
      </c>
      <c r="R28" s="56">
        <f>VLOOKUP($C28, 'TEAM DETAIL SCORING'!$C$4:'TEAM DETAIL SCORING'!$Y$250,16,FALSE)</f>
        <v>3</v>
      </c>
      <c r="S28" s="56">
        <f>VLOOKUP($C28, 'TEAM DETAIL SCORING'!$C$4:'TEAM DETAIL SCORING'!$Y$250,17,FALSE)</f>
        <v>4</v>
      </c>
      <c r="T28" s="56">
        <f>VLOOKUP($C28, 'TEAM DETAIL SCORING'!$C$4:'TEAM DETAIL SCORING'!$Y$250,18,FALSE)</f>
        <v>5</v>
      </c>
      <c r="U28" s="56">
        <f>VLOOKUP($C28, 'TEAM DETAIL SCORING'!$C$4:'TEAM DETAIL SCORING'!$Y$250,19,FALSE)</f>
        <v>5</v>
      </c>
      <c r="V28" s="56">
        <f>VLOOKUP($C28, 'TEAM DETAIL SCORING'!$C$4:'TEAM DETAIL SCORING'!$Y$250,20,FALSE)</f>
        <v>4</v>
      </c>
      <c r="W28" s="56">
        <f>VLOOKUP($C28, 'TEAM DETAIL SCORING'!$C$4:'TEAM DETAIL SCORING'!$Y$250,21,FALSE)</f>
        <v>7</v>
      </c>
      <c r="X28" s="57">
        <f>VLOOKUP($C28, 'TEAM DETAIL SCORING'!$C$4:'TEAM DETAIL SCORING'!$Y$250,22,FALSE)</f>
        <v>42</v>
      </c>
      <c r="Y28" s="57">
        <f t="shared" si="8"/>
        <v>87</v>
      </c>
      <c r="Z28" s="21"/>
      <c r="AA28" s="7">
        <f t="shared" ref="AA28:AI29" si="175">IF(E28="","",E28-E$4)</f>
        <v>1</v>
      </c>
      <c r="AB28" s="7">
        <f t="shared" si="175"/>
        <v>-1</v>
      </c>
      <c r="AC28" s="7">
        <f t="shared" si="175"/>
        <v>1</v>
      </c>
      <c r="AD28" s="7">
        <f t="shared" si="175"/>
        <v>1</v>
      </c>
      <c r="AE28" s="7">
        <f t="shared" si="175"/>
        <v>1</v>
      </c>
      <c r="AF28" s="7">
        <f t="shared" si="175"/>
        <v>0</v>
      </c>
      <c r="AG28" s="7">
        <f t="shared" si="175"/>
        <v>2</v>
      </c>
      <c r="AH28" s="7">
        <f t="shared" si="175"/>
        <v>3</v>
      </c>
      <c r="AI28" s="7">
        <f t="shared" si="175"/>
        <v>1</v>
      </c>
      <c r="AJ28" s="7">
        <f t="shared" ref="AJ28:AR29" si="176">IF(O28="","",O28-O$4)</f>
        <v>2</v>
      </c>
      <c r="AK28" s="7">
        <f t="shared" si="176"/>
        <v>-1</v>
      </c>
      <c r="AL28" s="7">
        <f t="shared" si="176"/>
        <v>2</v>
      </c>
      <c r="AM28" s="7">
        <f t="shared" si="176"/>
        <v>0</v>
      </c>
      <c r="AN28" s="7">
        <f t="shared" si="176"/>
        <v>-1</v>
      </c>
      <c r="AO28" s="7">
        <f t="shared" si="176"/>
        <v>1</v>
      </c>
      <c r="AP28" s="7">
        <f t="shared" si="176"/>
        <v>1</v>
      </c>
      <c r="AQ28" s="7">
        <f t="shared" si="176"/>
        <v>0</v>
      </c>
      <c r="AR28" s="7">
        <f t="shared" si="176"/>
        <v>2</v>
      </c>
      <c r="AS28" s="58">
        <f t="shared" ref="AS28:AS29" si="177">COUNTIF($AA28:$AR28,"=-2")</f>
        <v>0</v>
      </c>
      <c r="AT28" s="59">
        <f t="shared" ref="AT28:AT29" si="178">COUNTIF($AA28:$AR28,"=-1")</f>
        <v>3</v>
      </c>
      <c r="AU28" s="59">
        <f t="shared" ref="AU28:AU29" si="179">COUNTIF($AA28:$AR28,"=0")</f>
        <v>3</v>
      </c>
      <c r="AV28" s="59">
        <f t="shared" ref="AV28:AV29" si="180">COUNTIF($AA28:$AR28,"=1")</f>
        <v>7</v>
      </c>
      <c r="AW28" s="59">
        <f t="shared" ref="AW28:AW29" si="181">COUNTIF($AA28:$AR28,"=2")</f>
        <v>4</v>
      </c>
      <c r="AX28" s="60">
        <f t="shared" ref="AX28:AX29" si="182">COUNTIF($AA28:$AR28,"&gt;2")</f>
        <v>1</v>
      </c>
      <c r="AY28" s="50" t="str">
        <f t="shared" ref="AY28:BN29" si="183">IF(AA$4=3,AA28,"")</f>
        <v/>
      </c>
      <c r="AZ28" s="50" t="str">
        <f t="shared" si="183"/>
        <v/>
      </c>
      <c r="BA28" s="50">
        <f t="shared" si="183"/>
        <v>1</v>
      </c>
      <c r="BB28" s="50" t="str">
        <f t="shared" si="183"/>
        <v/>
      </c>
      <c r="BC28" s="50" t="str">
        <f t="shared" si="183"/>
        <v/>
      </c>
      <c r="BD28" s="50">
        <f t="shared" si="183"/>
        <v>0</v>
      </c>
      <c r="BE28" s="50" t="str">
        <f t="shared" si="183"/>
        <v/>
      </c>
      <c r="BF28" s="50" t="str">
        <f t="shared" si="183"/>
        <v/>
      </c>
      <c r="BG28" s="50" t="str">
        <f t="shared" si="183"/>
        <v/>
      </c>
      <c r="BH28" s="50" t="str">
        <f t="shared" si="183"/>
        <v/>
      </c>
      <c r="BI28" s="50">
        <f t="shared" si="183"/>
        <v>-1</v>
      </c>
      <c r="BJ28" s="50" t="str">
        <f t="shared" si="183"/>
        <v/>
      </c>
      <c r="BK28" s="50">
        <f t="shared" si="183"/>
        <v>0</v>
      </c>
      <c r="BL28" s="50" t="str">
        <f t="shared" si="183"/>
        <v/>
      </c>
      <c r="BM28" s="50" t="str">
        <f t="shared" si="183"/>
        <v/>
      </c>
      <c r="BN28" s="50" t="str">
        <f t="shared" si="183"/>
        <v/>
      </c>
      <c r="BO28" s="50" t="str">
        <f t="shared" ref="BO28:BP29" si="184">IF(AQ$4=3,AQ28,"")</f>
        <v/>
      </c>
      <c r="BP28" s="51" t="str">
        <f t="shared" si="184"/>
        <v/>
      </c>
      <c r="BQ28" s="50">
        <f t="shared" ref="BQ28:CF29" si="185">IF(AA$4=4,AA28,"")</f>
        <v>1</v>
      </c>
      <c r="BR28" s="50">
        <f t="shared" si="185"/>
        <v>-1</v>
      </c>
      <c r="BS28" s="50" t="str">
        <f t="shared" si="185"/>
        <v/>
      </c>
      <c r="BT28" s="50">
        <f t="shared" si="185"/>
        <v>1</v>
      </c>
      <c r="BU28" s="50" t="str">
        <f t="shared" si="185"/>
        <v/>
      </c>
      <c r="BV28" s="50" t="str">
        <f t="shared" si="185"/>
        <v/>
      </c>
      <c r="BW28" s="50">
        <f t="shared" si="185"/>
        <v>2</v>
      </c>
      <c r="BX28" s="50" t="str">
        <f t="shared" si="185"/>
        <v/>
      </c>
      <c r="BY28" s="50">
        <f t="shared" si="185"/>
        <v>1</v>
      </c>
      <c r="BZ28" s="50">
        <f t="shared" si="185"/>
        <v>2</v>
      </c>
      <c r="CA28" s="50" t="str">
        <f t="shared" si="185"/>
        <v/>
      </c>
      <c r="CB28" s="50">
        <f t="shared" si="185"/>
        <v>2</v>
      </c>
      <c r="CC28" s="50" t="str">
        <f t="shared" si="185"/>
        <v/>
      </c>
      <c r="CD28" s="50" t="str">
        <f t="shared" si="185"/>
        <v/>
      </c>
      <c r="CE28" s="50">
        <f t="shared" si="185"/>
        <v>1</v>
      </c>
      <c r="CF28" s="50">
        <f t="shared" si="185"/>
        <v>1</v>
      </c>
      <c r="CG28" s="50">
        <f t="shared" ref="CG28:CH29" si="186">IF(AQ$4=4,AQ28,"")</f>
        <v>0</v>
      </c>
      <c r="CH28" s="50" t="str">
        <f t="shared" si="186"/>
        <v/>
      </c>
      <c r="CI28" s="61" t="str">
        <f t="shared" ref="CI28:CX29" si="187">IF(AA$4=5,AA28,"")</f>
        <v/>
      </c>
      <c r="CJ28" s="50" t="str">
        <f t="shared" si="187"/>
        <v/>
      </c>
      <c r="CK28" s="50" t="str">
        <f t="shared" si="187"/>
        <v/>
      </c>
      <c r="CL28" s="50" t="str">
        <f t="shared" si="187"/>
        <v/>
      </c>
      <c r="CM28" s="50">
        <f t="shared" si="187"/>
        <v>1</v>
      </c>
      <c r="CN28" s="50" t="str">
        <f t="shared" si="187"/>
        <v/>
      </c>
      <c r="CO28" s="50" t="str">
        <f t="shared" si="187"/>
        <v/>
      </c>
      <c r="CP28" s="50">
        <f t="shared" si="187"/>
        <v>3</v>
      </c>
      <c r="CQ28" s="50" t="str">
        <f t="shared" si="187"/>
        <v/>
      </c>
      <c r="CR28" s="50" t="str">
        <f t="shared" si="187"/>
        <v/>
      </c>
      <c r="CS28" s="50" t="str">
        <f t="shared" si="187"/>
        <v/>
      </c>
      <c r="CT28" s="50" t="str">
        <f t="shared" si="187"/>
        <v/>
      </c>
      <c r="CU28" s="50" t="str">
        <f t="shared" si="187"/>
        <v/>
      </c>
      <c r="CV28" s="50">
        <f t="shared" si="187"/>
        <v>-1</v>
      </c>
      <c r="CW28" s="50" t="str">
        <f t="shared" si="187"/>
        <v/>
      </c>
      <c r="CX28" s="50" t="str">
        <f t="shared" si="187"/>
        <v/>
      </c>
      <c r="CY28" s="50" t="str">
        <f t="shared" ref="CY28:CZ29" si="188">IF(AQ$4=5,AQ28,"")</f>
        <v/>
      </c>
      <c r="CZ28" s="50">
        <f t="shared" si="188"/>
        <v>2</v>
      </c>
      <c r="DA28" s="62">
        <f t="shared" ref="DA28:DA29" si="189">SUM(AY28:BP28)</f>
        <v>0</v>
      </c>
      <c r="DB28" s="63">
        <f t="shared" ref="DB28:DB29" si="190">SUM(BQ28:CH28)</f>
        <v>10</v>
      </c>
      <c r="DC28" s="64">
        <f t="shared" ref="DC28:DC29" si="191">SUM(CI28:CZ28)</f>
        <v>5</v>
      </c>
      <c r="DD28" s="27"/>
    </row>
    <row r="29" spans="1:108" ht="18">
      <c r="A29" s="100">
        <v>24</v>
      </c>
      <c r="B29" s="53" t="s">
        <v>141</v>
      </c>
      <c r="C29" s="54" t="s">
        <v>85</v>
      </c>
      <c r="D29" s="55"/>
      <c r="E29" s="56">
        <f>VLOOKUP($C29, 'TEAM DETAIL SCORING'!$C$4:'TEAM DETAIL SCORING'!$Y$250,3,FALSE)</f>
        <v>5</v>
      </c>
      <c r="F29" s="56">
        <f>VLOOKUP($C29, 'TEAM DETAIL SCORING'!$C$4:'TEAM DETAIL SCORING'!$Y$250,4,FALSE)</f>
        <v>5</v>
      </c>
      <c r="G29" s="56">
        <f>VLOOKUP($C29, 'TEAM DETAIL SCORING'!$C$4:'TEAM DETAIL SCORING'!$Y$250,5,FALSE)</f>
        <v>3</v>
      </c>
      <c r="H29" s="56">
        <f>VLOOKUP($C29, 'TEAM DETAIL SCORING'!$C$4:'TEAM DETAIL SCORING'!$Y$250,6,FALSE)</f>
        <v>5</v>
      </c>
      <c r="I29" s="56">
        <f>VLOOKUP($C29, 'TEAM DETAIL SCORING'!$C$4:'TEAM DETAIL SCORING'!$Y$250,7,FALSE)</f>
        <v>10</v>
      </c>
      <c r="J29" s="56">
        <f>VLOOKUP($C29, 'TEAM DETAIL SCORING'!$C$4:'TEAM DETAIL SCORING'!$Y$250,8,FALSE)</f>
        <v>3</v>
      </c>
      <c r="K29" s="56">
        <f>VLOOKUP($C29, 'TEAM DETAIL SCORING'!$C$4:'TEAM DETAIL SCORING'!$Y$250,9,FALSE)</f>
        <v>4</v>
      </c>
      <c r="L29" s="56">
        <f>VLOOKUP($C29, 'TEAM DETAIL SCORING'!$C$4:'TEAM DETAIL SCORING'!$Y$250,10,FALSE)</f>
        <v>5</v>
      </c>
      <c r="M29" s="56">
        <f>VLOOKUP($C29, 'TEAM DETAIL SCORING'!$C$4:'TEAM DETAIL SCORING'!$Y$250,11,FALSE)</f>
        <v>5</v>
      </c>
      <c r="N29" s="57">
        <f>VLOOKUP($C29, 'TEAM DETAIL SCORING'!$C$4:'TEAM DETAIL SCORING'!$Y$250,12,FALSE)</f>
        <v>45</v>
      </c>
      <c r="O29" s="56">
        <f>VLOOKUP($C29, 'TEAM DETAIL SCORING'!$C$4:'TEAM DETAIL SCORING'!$Y$250,13,FALSE)</f>
        <v>5</v>
      </c>
      <c r="P29" s="56">
        <f>VLOOKUP($C29, 'TEAM DETAIL SCORING'!$C$4:'TEAM DETAIL SCORING'!$Y$250,14,FALSE)</f>
        <v>5</v>
      </c>
      <c r="Q29" s="56">
        <f>VLOOKUP($C29, 'TEAM DETAIL SCORING'!$C$4:'TEAM DETAIL SCORING'!$Y$250,15,FALSE)</f>
        <v>7</v>
      </c>
      <c r="R29" s="56">
        <f>VLOOKUP($C29, 'TEAM DETAIL SCORING'!$C$4:'TEAM DETAIL SCORING'!$Y$250,16,FALSE)</f>
        <v>3</v>
      </c>
      <c r="S29" s="56">
        <f>VLOOKUP($C29, 'TEAM DETAIL SCORING'!$C$4:'TEAM DETAIL SCORING'!$Y$250,17,FALSE)</f>
        <v>5</v>
      </c>
      <c r="T29" s="56">
        <f>VLOOKUP($C29, 'TEAM DETAIL SCORING'!$C$4:'TEAM DETAIL SCORING'!$Y$250,18,FALSE)</f>
        <v>5</v>
      </c>
      <c r="U29" s="56">
        <f>VLOOKUP($C29, 'TEAM DETAIL SCORING'!$C$4:'TEAM DETAIL SCORING'!$Y$250,19,FALSE)</f>
        <v>5</v>
      </c>
      <c r="V29" s="56">
        <f>VLOOKUP($C29, 'TEAM DETAIL SCORING'!$C$4:'TEAM DETAIL SCORING'!$Y$250,20,FALSE)</f>
        <v>3</v>
      </c>
      <c r="W29" s="56">
        <f>VLOOKUP($C29, 'TEAM DETAIL SCORING'!$C$4:'TEAM DETAIL SCORING'!$Y$250,21,FALSE)</f>
        <v>5</v>
      </c>
      <c r="X29" s="57">
        <f>VLOOKUP($C29, 'TEAM DETAIL SCORING'!$C$4:'TEAM DETAIL SCORING'!$Y$250,22,FALSE)</f>
        <v>43</v>
      </c>
      <c r="Y29" s="57">
        <f t="shared" si="8"/>
        <v>88</v>
      </c>
      <c r="Z29" s="21"/>
      <c r="AA29" s="7">
        <f t="shared" si="175"/>
        <v>1</v>
      </c>
      <c r="AB29" s="7">
        <f t="shared" si="175"/>
        <v>1</v>
      </c>
      <c r="AC29" s="7">
        <f t="shared" si="175"/>
        <v>0</v>
      </c>
      <c r="AD29" s="7">
        <f t="shared" si="175"/>
        <v>1</v>
      </c>
      <c r="AE29" s="7">
        <f t="shared" si="175"/>
        <v>5</v>
      </c>
      <c r="AF29" s="7">
        <f t="shared" si="175"/>
        <v>0</v>
      </c>
      <c r="AG29" s="7">
        <f t="shared" si="175"/>
        <v>0</v>
      </c>
      <c r="AH29" s="7">
        <f t="shared" si="175"/>
        <v>0</v>
      </c>
      <c r="AI29" s="7">
        <f t="shared" si="175"/>
        <v>1</v>
      </c>
      <c r="AJ29" s="7">
        <f t="shared" si="176"/>
        <v>1</v>
      </c>
      <c r="AK29" s="7">
        <f t="shared" si="176"/>
        <v>2</v>
      </c>
      <c r="AL29" s="7">
        <f t="shared" si="176"/>
        <v>3</v>
      </c>
      <c r="AM29" s="7">
        <f t="shared" si="176"/>
        <v>0</v>
      </c>
      <c r="AN29" s="7">
        <f t="shared" si="176"/>
        <v>0</v>
      </c>
      <c r="AO29" s="7">
        <f t="shared" si="176"/>
        <v>1</v>
      </c>
      <c r="AP29" s="7">
        <f t="shared" si="176"/>
        <v>1</v>
      </c>
      <c r="AQ29" s="7">
        <f t="shared" si="176"/>
        <v>-1</v>
      </c>
      <c r="AR29" s="7">
        <f t="shared" si="176"/>
        <v>0</v>
      </c>
      <c r="AS29" s="65">
        <f t="shared" si="177"/>
        <v>0</v>
      </c>
      <c r="AT29" s="66">
        <f t="shared" si="178"/>
        <v>1</v>
      </c>
      <c r="AU29" s="66">
        <f t="shared" si="179"/>
        <v>7</v>
      </c>
      <c r="AV29" s="66">
        <f t="shared" si="180"/>
        <v>7</v>
      </c>
      <c r="AW29" s="66">
        <f t="shared" si="181"/>
        <v>1</v>
      </c>
      <c r="AX29" s="67">
        <f t="shared" si="182"/>
        <v>2</v>
      </c>
      <c r="AY29" s="50" t="str">
        <f t="shared" si="183"/>
        <v/>
      </c>
      <c r="AZ29" s="50" t="str">
        <f t="shared" si="183"/>
        <v/>
      </c>
      <c r="BA29" s="50">
        <f t="shared" si="183"/>
        <v>0</v>
      </c>
      <c r="BB29" s="50" t="str">
        <f t="shared" si="183"/>
        <v/>
      </c>
      <c r="BC29" s="50" t="str">
        <f t="shared" si="183"/>
        <v/>
      </c>
      <c r="BD29" s="50">
        <f t="shared" si="183"/>
        <v>0</v>
      </c>
      <c r="BE29" s="50" t="str">
        <f t="shared" si="183"/>
        <v/>
      </c>
      <c r="BF29" s="50" t="str">
        <f t="shared" si="183"/>
        <v/>
      </c>
      <c r="BG29" s="50" t="str">
        <f t="shared" si="183"/>
        <v/>
      </c>
      <c r="BH29" s="50" t="str">
        <f t="shared" si="183"/>
        <v/>
      </c>
      <c r="BI29" s="50">
        <f t="shared" si="183"/>
        <v>2</v>
      </c>
      <c r="BJ29" s="50" t="str">
        <f t="shared" si="183"/>
        <v/>
      </c>
      <c r="BK29" s="50">
        <f t="shared" si="183"/>
        <v>0</v>
      </c>
      <c r="BL29" s="50" t="str">
        <f t="shared" si="183"/>
        <v/>
      </c>
      <c r="BM29" s="50" t="str">
        <f t="shared" si="183"/>
        <v/>
      </c>
      <c r="BN29" s="50" t="str">
        <f t="shared" si="183"/>
        <v/>
      </c>
      <c r="BO29" s="50" t="str">
        <f t="shared" si="184"/>
        <v/>
      </c>
      <c r="BP29" s="51" t="str">
        <f t="shared" si="184"/>
        <v/>
      </c>
      <c r="BQ29" s="50">
        <f t="shared" si="185"/>
        <v>1</v>
      </c>
      <c r="BR29" s="50">
        <f t="shared" si="185"/>
        <v>1</v>
      </c>
      <c r="BS29" s="50" t="str">
        <f t="shared" si="185"/>
        <v/>
      </c>
      <c r="BT29" s="50">
        <f t="shared" si="185"/>
        <v>1</v>
      </c>
      <c r="BU29" s="50" t="str">
        <f t="shared" si="185"/>
        <v/>
      </c>
      <c r="BV29" s="50" t="str">
        <f t="shared" si="185"/>
        <v/>
      </c>
      <c r="BW29" s="50">
        <f t="shared" si="185"/>
        <v>0</v>
      </c>
      <c r="BX29" s="50" t="str">
        <f t="shared" si="185"/>
        <v/>
      </c>
      <c r="BY29" s="50">
        <f t="shared" si="185"/>
        <v>1</v>
      </c>
      <c r="BZ29" s="50">
        <f t="shared" si="185"/>
        <v>1</v>
      </c>
      <c r="CA29" s="50" t="str">
        <f t="shared" si="185"/>
        <v/>
      </c>
      <c r="CB29" s="50">
        <f t="shared" si="185"/>
        <v>3</v>
      </c>
      <c r="CC29" s="50" t="str">
        <f t="shared" si="185"/>
        <v/>
      </c>
      <c r="CD29" s="50" t="str">
        <f t="shared" si="185"/>
        <v/>
      </c>
      <c r="CE29" s="50">
        <f t="shared" si="185"/>
        <v>1</v>
      </c>
      <c r="CF29" s="50">
        <f t="shared" si="185"/>
        <v>1</v>
      </c>
      <c r="CG29" s="50">
        <f t="shared" si="186"/>
        <v>-1</v>
      </c>
      <c r="CH29" s="50" t="str">
        <f t="shared" si="186"/>
        <v/>
      </c>
      <c r="CI29" s="61" t="str">
        <f t="shared" si="187"/>
        <v/>
      </c>
      <c r="CJ29" s="50" t="str">
        <f t="shared" si="187"/>
        <v/>
      </c>
      <c r="CK29" s="50" t="str">
        <f t="shared" si="187"/>
        <v/>
      </c>
      <c r="CL29" s="50" t="str">
        <f t="shared" si="187"/>
        <v/>
      </c>
      <c r="CM29" s="50">
        <f t="shared" si="187"/>
        <v>5</v>
      </c>
      <c r="CN29" s="50" t="str">
        <f t="shared" si="187"/>
        <v/>
      </c>
      <c r="CO29" s="50" t="str">
        <f t="shared" si="187"/>
        <v/>
      </c>
      <c r="CP29" s="50">
        <f t="shared" si="187"/>
        <v>0</v>
      </c>
      <c r="CQ29" s="50" t="str">
        <f t="shared" si="187"/>
        <v/>
      </c>
      <c r="CR29" s="50" t="str">
        <f t="shared" si="187"/>
        <v/>
      </c>
      <c r="CS29" s="50" t="str">
        <f t="shared" si="187"/>
        <v/>
      </c>
      <c r="CT29" s="50" t="str">
        <f t="shared" si="187"/>
        <v/>
      </c>
      <c r="CU29" s="50" t="str">
        <f t="shared" si="187"/>
        <v/>
      </c>
      <c r="CV29" s="50">
        <f t="shared" si="187"/>
        <v>0</v>
      </c>
      <c r="CW29" s="50" t="str">
        <f t="shared" si="187"/>
        <v/>
      </c>
      <c r="CX29" s="50" t="str">
        <f t="shared" si="187"/>
        <v/>
      </c>
      <c r="CY29" s="50" t="str">
        <f t="shared" si="188"/>
        <v/>
      </c>
      <c r="CZ29" s="50">
        <f t="shared" si="188"/>
        <v>0</v>
      </c>
      <c r="DA29" s="68">
        <f t="shared" si="189"/>
        <v>2</v>
      </c>
      <c r="DB29" s="69">
        <f t="shared" si="190"/>
        <v>9</v>
      </c>
      <c r="DC29" s="70">
        <f t="shared" si="191"/>
        <v>5</v>
      </c>
      <c r="DD29" s="27"/>
    </row>
    <row r="30" spans="1:108" ht="18">
      <c r="A30" s="100">
        <v>25</v>
      </c>
      <c r="B30" s="53" t="s">
        <v>147</v>
      </c>
      <c r="C30" s="54" t="s">
        <v>61</v>
      </c>
      <c r="D30" s="55"/>
      <c r="E30" s="56">
        <f>VLOOKUP($C30, 'TEAM DETAIL SCORING'!$C$4:'TEAM DETAIL SCORING'!$Y$250,3,FALSE)</f>
        <v>6</v>
      </c>
      <c r="F30" s="56">
        <f>VLOOKUP($C30, 'TEAM DETAIL SCORING'!$C$4:'TEAM DETAIL SCORING'!$Y$250,4,FALSE)</f>
        <v>4</v>
      </c>
      <c r="G30" s="56">
        <f>VLOOKUP($C30, 'TEAM DETAIL SCORING'!$C$4:'TEAM DETAIL SCORING'!$Y$250,5,FALSE)</f>
        <v>3</v>
      </c>
      <c r="H30" s="56">
        <f>VLOOKUP($C30, 'TEAM DETAIL SCORING'!$C$4:'TEAM DETAIL SCORING'!$Y$250,6,FALSE)</f>
        <v>5</v>
      </c>
      <c r="I30" s="56">
        <f>VLOOKUP($C30, 'TEAM DETAIL SCORING'!$C$4:'TEAM DETAIL SCORING'!$Y$250,7,FALSE)</f>
        <v>7</v>
      </c>
      <c r="J30" s="56">
        <f>VLOOKUP($C30, 'TEAM DETAIL SCORING'!$C$4:'TEAM DETAIL SCORING'!$Y$250,8,FALSE)</f>
        <v>5</v>
      </c>
      <c r="K30" s="56">
        <f>VLOOKUP($C30, 'TEAM DETAIL SCORING'!$C$4:'TEAM DETAIL SCORING'!$Y$250,9,FALSE)</f>
        <v>3</v>
      </c>
      <c r="L30" s="56">
        <f>VLOOKUP($C30, 'TEAM DETAIL SCORING'!$C$4:'TEAM DETAIL SCORING'!$Y$250,10,FALSE)</f>
        <v>6</v>
      </c>
      <c r="M30" s="56">
        <f>VLOOKUP($C30, 'TEAM DETAIL SCORING'!$C$4:'TEAM DETAIL SCORING'!$Y$250,11,FALSE)</f>
        <v>5</v>
      </c>
      <c r="N30" s="57">
        <f>VLOOKUP($C30, 'TEAM DETAIL SCORING'!$C$4:'TEAM DETAIL SCORING'!$Y$250,12,FALSE)</f>
        <v>44</v>
      </c>
      <c r="O30" s="56">
        <f>VLOOKUP($C30, 'TEAM DETAIL SCORING'!$C$4:'TEAM DETAIL SCORING'!$Y$250,13,FALSE)</f>
        <v>6</v>
      </c>
      <c r="P30" s="56">
        <f>VLOOKUP($C30, 'TEAM DETAIL SCORING'!$C$4:'TEAM DETAIL SCORING'!$Y$250,14,FALSE)</f>
        <v>3</v>
      </c>
      <c r="Q30" s="56">
        <f>VLOOKUP($C30, 'TEAM DETAIL SCORING'!$C$4:'TEAM DETAIL SCORING'!$Y$250,15,FALSE)</f>
        <v>4</v>
      </c>
      <c r="R30" s="56">
        <f>VLOOKUP($C30, 'TEAM DETAIL SCORING'!$C$4:'TEAM DETAIL SCORING'!$Y$250,16,FALSE)</f>
        <v>4</v>
      </c>
      <c r="S30" s="56">
        <f>VLOOKUP($C30, 'TEAM DETAIL SCORING'!$C$4:'TEAM DETAIL SCORING'!$Y$250,17,FALSE)</f>
        <v>6</v>
      </c>
      <c r="T30" s="56">
        <f>VLOOKUP($C30, 'TEAM DETAIL SCORING'!$C$4:'TEAM DETAIL SCORING'!$Y$250,18,FALSE)</f>
        <v>5</v>
      </c>
      <c r="U30" s="56">
        <f>VLOOKUP($C30, 'TEAM DETAIL SCORING'!$C$4:'TEAM DETAIL SCORING'!$Y$250,19,FALSE)</f>
        <v>5</v>
      </c>
      <c r="V30" s="56">
        <f>VLOOKUP($C30, 'TEAM DETAIL SCORING'!$C$4:'TEAM DETAIL SCORING'!$Y$250,20,FALSE)</f>
        <v>6</v>
      </c>
      <c r="W30" s="56">
        <f>VLOOKUP($C30, 'TEAM DETAIL SCORING'!$C$4:'TEAM DETAIL SCORING'!$Y$250,21,FALSE)</f>
        <v>6</v>
      </c>
      <c r="X30" s="57">
        <f>VLOOKUP($C30, 'TEAM DETAIL SCORING'!$C$4:'TEAM DETAIL SCORING'!$Y$250,22,FALSE)</f>
        <v>45</v>
      </c>
      <c r="Y30" s="57">
        <f t="shared" si="8"/>
        <v>89</v>
      </c>
      <c r="Z30" s="21"/>
      <c r="AA30" s="7">
        <f t="shared" ref="AA30:AI31" si="192">IF(E30="","",E30-E$4)</f>
        <v>2</v>
      </c>
      <c r="AB30" s="7">
        <f t="shared" si="192"/>
        <v>0</v>
      </c>
      <c r="AC30" s="7">
        <f t="shared" si="192"/>
        <v>0</v>
      </c>
      <c r="AD30" s="7">
        <f t="shared" si="192"/>
        <v>1</v>
      </c>
      <c r="AE30" s="7">
        <f t="shared" si="192"/>
        <v>2</v>
      </c>
      <c r="AF30" s="7">
        <f t="shared" si="192"/>
        <v>2</v>
      </c>
      <c r="AG30" s="7">
        <f t="shared" si="192"/>
        <v>-1</v>
      </c>
      <c r="AH30" s="7">
        <f t="shared" si="192"/>
        <v>1</v>
      </c>
      <c r="AI30" s="7">
        <f t="shared" si="192"/>
        <v>1</v>
      </c>
      <c r="AJ30" s="7">
        <f t="shared" ref="AJ30:AR31" si="193">IF(O30="","",O30-O$4)</f>
        <v>2</v>
      </c>
      <c r="AK30" s="7">
        <f t="shared" si="193"/>
        <v>0</v>
      </c>
      <c r="AL30" s="7">
        <f t="shared" si="193"/>
        <v>0</v>
      </c>
      <c r="AM30" s="7">
        <f t="shared" si="193"/>
        <v>1</v>
      </c>
      <c r="AN30" s="7">
        <f t="shared" si="193"/>
        <v>1</v>
      </c>
      <c r="AO30" s="7">
        <f t="shared" si="193"/>
        <v>1</v>
      </c>
      <c r="AP30" s="7">
        <f t="shared" si="193"/>
        <v>1</v>
      </c>
      <c r="AQ30" s="7">
        <f t="shared" si="193"/>
        <v>2</v>
      </c>
      <c r="AR30" s="7">
        <f t="shared" si="193"/>
        <v>1</v>
      </c>
      <c r="AS30" s="58">
        <f t="shared" ref="AS30:AS31" si="194">COUNTIF($AA30:$AR30,"=-2")</f>
        <v>0</v>
      </c>
      <c r="AT30" s="59">
        <f t="shared" ref="AT30:AT31" si="195">COUNTIF($AA30:$AR30,"=-1")</f>
        <v>1</v>
      </c>
      <c r="AU30" s="59">
        <f t="shared" ref="AU30:AU31" si="196">COUNTIF($AA30:$AR30,"=0")</f>
        <v>4</v>
      </c>
      <c r="AV30" s="59">
        <f t="shared" ref="AV30:AV31" si="197">COUNTIF($AA30:$AR30,"=1")</f>
        <v>8</v>
      </c>
      <c r="AW30" s="59">
        <f t="shared" ref="AW30:AW31" si="198">COUNTIF($AA30:$AR30,"=2")</f>
        <v>5</v>
      </c>
      <c r="AX30" s="60">
        <f t="shared" ref="AX30:AX31" si="199">COUNTIF($AA30:$AR30,"&gt;2")</f>
        <v>0</v>
      </c>
      <c r="AY30" s="50" t="str">
        <f t="shared" ref="AY30:BN31" si="200">IF(AA$4=3,AA30,"")</f>
        <v/>
      </c>
      <c r="AZ30" s="50" t="str">
        <f t="shared" si="200"/>
        <v/>
      </c>
      <c r="BA30" s="50">
        <f t="shared" si="200"/>
        <v>0</v>
      </c>
      <c r="BB30" s="50" t="str">
        <f t="shared" si="200"/>
        <v/>
      </c>
      <c r="BC30" s="50" t="str">
        <f t="shared" si="200"/>
        <v/>
      </c>
      <c r="BD30" s="50">
        <f t="shared" si="200"/>
        <v>2</v>
      </c>
      <c r="BE30" s="50" t="str">
        <f t="shared" si="200"/>
        <v/>
      </c>
      <c r="BF30" s="50" t="str">
        <f t="shared" si="200"/>
        <v/>
      </c>
      <c r="BG30" s="50" t="str">
        <f t="shared" si="200"/>
        <v/>
      </c>
      <c r="BH30" s="50" t="str">
        <f t="shared" si="200"/>
        <v/>
      </c>
      <c r="BI30" s="50">
        <f t="shared" si="200"/>
        <v>0</v>
      </c>
      <c r="BJ30" s="50" t="str">
        <f t="shared" si="200"/>
        <v/>
      </c>
      <c r="BK30" s="50">
        <f t="shared" si="200"/>
        <v>1</v>
      </c>
      <c r="BL30" s="50" t="str">
        <f t="shared" si="200"/>
        <v/>
      </c>
      <c r="BM30" s="50" t="str">
        <f t="shared" si="200"/>
        <v/>
      </c>
      <c r="BN30" s="50" t="str">
        <f t="shared" si="200"/>
        <v/>
      </c>
      <c r="BO30" s="50" t="str">
        <f t="shared" ref="BO30:BP31" si="201">IF(AQ$4=3,AQ30,"")</f>
        <v/>
      </c>
      <c r="BP30" s="51" t="str">
        <f t="shared" si="201"/>
        <v/>
      </c>
      <c r="BQ30" s="50">
        <f t="shared" ref="BQ30:CF31" si="202">IF(AA$4=4,AA30,"")</f>
        <v>2</v>
      </c>
      <c r="BR30" s="50">
        <f t="shared" si="202"/>
        <v>0</v>
      </c>
      <c r="BS30" s="50" t="str">
        <f t="shared" si="202"/>
        <v/>
      </c>
      <c r="BT30" s="50">
        <f t="shared" si="202"/>
        <v>1</v>
      </c>
      <c r="BU30" s="50" t="str">
        <f t="shared" si="202"/>
        <v/>
      </c>
      <c r="BV30" s="50" t="str">
        <f t="shared" si="202"/>
        <v/>
      </c>
      <c r="BW30" s="50">
        <f t="shared" si="202"/>
        <v>-1</v>
      </c>
      <c r="BX30" s="50" t="str">
        <f t="shared" si="202"/>
        <v/>
      </c>
      <c r="BY30" s="50">
        <f t="shared" si="202"/>
        <v>1</v>
      </c>
      <c r="BZ30" s="50">
        <f t="shared" si="202"/>
        <v>2</v>
      </c>
      <c r="CA30" s="50" t="str">
        <f t="shared" si="202"/>
        <v/>
      </c>
      <c r="CB30" s="50">
        <f t="shared" si="202"/>
        <v>0</v>
      </c>
      <c r="CC30" s="50" t="str">
        <f t="shared" si="202"/>
        <v/>
      </c>
      <c r="CD30" s="50" t="str">
        <f t="shared" si="202"/>
        <v/>
      </c>
      <c r="CE30" s="50">
        <f t="shared" si="202"/>
        <v>1</v>
      </c>
      <c r="CF30" s="50">
        <f t="shared" si="202"/>
        <v>1</v>
      </c>
      <c r="CG30" s="50">
        <f t="shared" ref="CG30:CH31" si="203">IF(AQ$4=4,AQ30,"")</f>
        <v>2</v>
      </c>
      <c r="CH30" s="50" t="str">
        <f t="shared" si="203"/>
        <v/>
      </c>
      <c r="CI30" s="61" t="str">
        <f t="shared" ref="CI30:CX31" si="204">IF(AA$4=5,AA30,"")</f>
        <v/>
      </c>
      <c r="CJ30" s="50" t="str">
        <f t="shared" si="204"/>
        <v/>
      </c>
      <c r="CK30" s="50" t="str">
        <f t="shared" si="204"/>
        <v/>
      </c>
      <c r="CL30" s="50" t="str">
        <f t="shared" si="204"/>
        <v/>
      </c>
      <c r="CM30" s="50">
        <f t="shared" si="204"/>
        <v>2</v>
      </c>
      <c r="CN30" s="50" t="str">
        <f t="shared" si="204"/>
        <v/>
      </c>
      <c r="CO30" s="50" t="str">
        <f t="shared" si="204"/>
        <v/>
      </c>
      <c r="CP30" s="50">
        <f t="shared" si="204"/>
        <v>1</v>
      </c>
      <c r="CQ30" s="50" t="str">
        <f t="shared" si="204"/>
        <v/>
      </c>
      <c r="CR30" s="50" t="str">
        <f t="shared" si="204"/>
        <v/>
      </c>
      <c r="CS30" s="50" t="str">
        <f t="shared" si="204"/>
        <v/>
      </c>
      <c r="CT30" s="50" t="str">
        <f t="shared" si="204"/>
        <v/>
      </c>
      <c r="CU30" s="50" t="str">
        <f t="shared" si="204"/>
        <v/>
      </c>
      <c r="CV30" s="50">
        <f t="shared" si="204"/>
        <v>1</v>
      </c>
      <c r="CW30" s="50" t="str">
        <f t="shared" si="204"/>
        <v/>
      </c>
      <c r="CX30" s="50" t="str">
        <f t="shared" si="204"/>
        <v/>
      </c>
      <c r="CY30" s="50" t="str">
        <f t="shared" ref="CY30:CZ31" si="205">IF(AQ$4=5,AQ30,"")</f>
        <v/>
      </c>
      <c r="CZ30" s="50">
        <f t="shared" si="205"/>
        <v>1</v>
      </c>
      <c r="DA30" s="62">
        <f t="shared" ref="DA30:DA31" si="206">SUM(AY30:BP30)</f>
        <v>3</v>
      </c>
      <c r="DB30" s="63">
        <f t="shared" ref="DB30:DB31" si="207">SUM(BQ30:CH30)</f>
        <v>9</v>
      </c>
      <c r="DC30" s="64">
        <f t="shared" ref="DC30:DC31" si="208">SUM(CI30:CZ30)</f>
        <v>5</v>
      </c>
      <c r="DD30" s="27"/>
    </row>
    <row r="31" spans="1:108" ht="18">
      <c r="A31" s="100" t="s">
        <v>163</v>
      </c>
      <c r="B31" s="53" t="s">
        <v>148</v>
      </c>
      <c r="C31" s="54" t="s">
        <v>56</v>
      </c>
      <c r="D31" s="55"/>
      <c r="E31" s="56">
        <f>VLOOKUP($C31, 'TEAM DETAIL SCORING'!$C$4:'TEAM DETAIL SCORING'!$Y$250,3,FALSE)</f>
        <v>5</v>
      </c>
      <c r="F31" s="56">
        <f>VLOOKUP($C31, 'TEAM DETAIL SCORING'!$C$4:'TEAM DETAIL SCORING'!$Y$250,4,FALSE)</f>
        <v>4</v>
      </c>
      <c r="G31" s="56">
        <f>VLOOKUP($C31, 'TEAM DETAIL SCORING'!$C$4:'TEAM DETAIL SCORING'!$Y$250,5,FALSE)</f>
        <v>6</v>
      </c>
      <c r="H31" s="56">
        <f>VLOOKUP($C31, 'TEAM DETAIL SCORING'!$C$4:'TEAM DETAIL SCORING'!$Y$250,6,FALSE)</f>
        <v>5</v>
      </c>
      <c r="I31" s="56">
        <f>VLOOKUP($C31, 'TEAM DETAIL SCORING'!$C$4:'TEAM DETAIL SCORING'!$Y$250,7,FALSE)</f>
        <v>5</v>
      </c>
      <c r="J31" s="56">
        <f>VLOOKUP($C31, 'TEAM DETAIL SCORING'!$C$4:'TEAM DETAIL SCORING'!$Y$250,8,FALSE)</f>
        <v>5</v>
      </c>
      <c r="K31" s="56">
        <f>VLOOKUP($C31, 'TEAM DETAIL SCORING'!$C$4:'TEAM DETAIL SCORING'!$Y$250,9,FALSE)</f>
        <v>6</v>
      </c>
      <c r="L31" s="56">
        <f>VLOOKUP($C31, 'TEAM DETAIL SCORING'!$C$4:'TEAM DETAIL SCORING'!$Y$250,10,FALSE)</f>
        <v>4</v>
      </c>
      <c r="M31" s="56">
        <f>VLOOKUP($C31, 'TEAM DETAIL SCORING'!$C$4:'TEAM DETAIL SCORING'!$Y$250,11,FALSE)</f>
        <v>8</v>
      </c>
      <c r="N31" s="57">
        <f>VLOOKUP($C31, 'TEAM DETAIL SCORING'!$C$4:'TEAM DETAIL SCORING'!$Y$250,12,FALSE)</f>
        <v>48</v>
      </c>
      <c r="O31" s="56">
        <f>VLOOKUP($C31, 'TEAM DETAIL SCORING'!$C$4:'TEAM DETAIL SCORING'!$Y$250,13,FALSE)</f>
        <v>5</v>
      </c>
      <c r="P31" s="56">
        <f>VLOOKUP($C31, 'TEAM DETAIL SCORING'!$C$4:'TEAM DETAIL SCORING'!$Y$250,14,FALSE)</f>
        <v>3</v>
      </c>
      <c r="Q31" s="56">
        <f>VLOOKUP($C31, 'TEAM DETAIL SCORING'!$C$4:'TEAM DETAIL SCORING'!$Y$250,15,FALSE)</f>
        <v>5</v>
      </c>
      <c r="R31" s="56">
        <f>VLOOKUP($C31, 'TEAM DETAIL SCORING'!$C$4:'TEAM DETAIL SCORING'!$Y$250,16,FALSE)</f>
        <v>5</v>
      </c>
      <c r="S31" s="56">
        <f>VLOOKUP($C31, 'TEAM DETAIL SCORING'!$C$4:'TEAM DETAIL SCORING'!$Y$250,17,FALSE)</f>
        <v>4</v>
      </c>
      <c r="T31" s="56">
        <f>VLOOKUP($C31, 'TEAM DETAIL SCORING'!$C$4:'TEAM DETAIL SCORING'!$Y$250,18,FALSE)</f>
        <v>5</v>
      </c>
      <c r="U31" s="56">
        <f>VLOOKUP($C31, 'TEAM DETAIL SCORING'!$C$4:'TEAM DETAIL SCORING'!$Y$250,19,FALSE)</f>
        <v>7</v>
      </c>
      <c r="V31" s="56">
        <f>VLOOKUP($C31, 'TEAM DETAIL SCORING'!$C$4:'TEAM DETAIL SCORING'!$Y$250,20,FALSE)</f>
        <v>4</v>
      </c>
      <c r="W31" s="56">
        <f>VLOOKUP($C31, 'TEAM DETAIL SCORING'!$C$4:'TEAM DETAIL SCORING'!$Y$250,21,FALSE)</f>
        <v>5</v>
      </c>
      <c r="X31" s="57">
        <f>VLOOKUP($C31, 'TEAM DETAIL SCORING'!$C$4:'TEAM DETAIL SCORING'!$Y$250,22,FALSE)</f>
        <v>43</v>
      </c>
      <c r="Y31" s="57">
        <f t="shared" si="8"/>
        <v>91</v>
      </c>
      <c r="Z31" s="21"/>
      <c r="AA31" s="7">
        <f t="shared" si="192"/>
        <v>1</v>
      </c>
      <c r="AB31" s="7">
        <f t="shared" si="192"/>
        <v>0</v>
      </c>
      <c r="AC31" s="7">
        <f t="shared" si="192"/>
        <v>3</v>
      </c>
      <c r="AD31" s="7">
        <f t="shared" si="192"/>
        <v>1</v>
      </c>
      <c r="AE31" s="7">
        <f t="shared" si="192"/>
        <v>0</v>
      </c>
      <c r="AF31" s="7">
        <f t="shared" si="192"/>
        <v>2</v>
      </c>
      <c r="AG31" s="7">
        <f t="shared" si="192"/>
        <v>2</v>
      </c>
      <c r="AH31" s="7">
        <f t="shared" si="192"/>
        <v>-1</v>
      </c>
      <c r="AI31" s="7">
        <f t="shared" si="192"/>
        <v>4</v>
      </c>
      <c r="AJ31" s="7">
        <f t="shared" si="193"/>
        <v>1</v>
      </c>
      <c r="AK31" s="7">
        <f t="shared" si="193"/>
        <v>0</v>
      </c>
      <c r="AL31" s="7">
        <f t="shared" si="193"/>
        <v>1</v>
      </c>
      <c r="AM31" s="7">
        <f t="shared" si="193"/>
        <v>2</v>
      </c>
      <c r="AN31" s="7">
        <f t="shared" si="193"/>
        <v>-1</v>
      </c>
      <c r="AO31" s="7">
        <f t="shared" si="193"/>
        <v>1</v>
      </c>
      <c r="AP31" s="7">
        <f t="shared" si="193"/>
        <v>3</v>
      </c>
      <c r="AQ31" s="7">
        <f t="shared" si="193"/>
        <v>0</v>
      </c>
      <c r="AR31" s="7">
        <f t="shared" si="193"/>
        <v>0</v>
      </c>
      <c r="AS31" s="65">
        <f t="shared" si="194"/>
        <v>0</v>
      </c>
      <c r="AT31" s="66">
        <f t="shared" si="195"/>
        <v>2</v>
      </c>
      <c r="AU31" s="66">
        <f t="shared" si="196"/>
        <v>5</v>
      </c>
      <c r="AV31" s="66">
        <f t="shared" si="197"/>
        <v>5</v>
      </c>
      <c r="AW31" s="66">
        <f t="shared" si="198"/>
        <v>3</v>
      </c>
      <c r="AX31" s="67">
        <f t="shared" si="199"/>
        <v>3</v>
      </c>
      <c r="AY31" s="50" t="str">
        <f t="shared" si="200"/>
        <v/>
      </c>
      <c r="AZ31" s="50" t="str">
        <f t="shared" si="200"/>
        <v/>
      </c>
      <c r="BA31" s="50">
        <f t="shared" si="200"/>
        <v>3</v>
      </c>
      <c r="BB31" s="50" t="str">
        <f t="shared" si="200"/>
        <v/>
      </c>
      <c r="BC31" s="50" t="str">
        <f t="shared" si="200"/>
        <v/>
      </c>
      <c r="BD31" s="50">
        <f t="shared" si="200"/>
        <v>2</v>
      </c>
      <c r="BE31" s="50" t="str">
        <f t="shared" si="200"/>
        <v/>
      </c>
      <c r="BF31" s="50" t="str">
        <f t="shared" si="200"/>
        <v/>
      </c>
      <c r="BG31" s="50" t="str">
        <f t="shared" si="200"/>
        <v/>
      </c>
      <c r="BH31" s="50" t="str">
        <f t="shared" si="200"/>
        <v/>
      </c>
      <c r="BI31" s="50">
        <f t="shared" si="200"/>
        <v>0</v>
      </c>
      <c r="BJ31" s="50" t="str">
        <f t="shared" si="200"/>
        <v/>
      </c>
      <c r="BK31" s="50">
        <f t="shared" si="200"/>
        <v>2</v>
      </c>
      <c r="BL31" s="50" t="str">
        <f t="shared" si="200"/>
        <v/>
      </c>
      <c r="BM31" s="50" t="str">
        <f t="shared" si="200"/>
        <v/>
      </c>
      <c r="BN31" s="50" t="str">
        <f t="shared" si="200"/>
        <v/>
      </c>
      <c r="BO31" s="50" t="str">
        <f t="shared" si="201"/>
        <v/>
      </c>
      <c r="BP31" s="51" t="str">
        <f t="shared" si="201"/>
        <v/>
      </c>
      <c r="BQ31" s="50">
        <f t="shared" si="202"/>
        <v>1</v>
      </c>
      <c r="BR31" s="50">
        <f t="shared" si="202"/>
        <v>0</v>
      </c>
      <c r="BS31" s="50" t="str">
        <f t="shared" si="202"/>
        <v/>
      </c>
      <c r="BT31" s="50">
        <f t="shared" si="202"/>
        <v>1</v>
      </c>
      <c r="BU31" s="50" t="str">
        <f t="shared" si="202"/>
        <v/>
      </c>
      <c r="BV31" s="50" t="str">
        <f t="shared" si="202"/>
        <v/>
      </c>
      <c r="BW31" s="50">
        <f t="shared" si="202"/>
        <v>2</v>
      </c>
      <c r="BX31" s="50" t="str">
        <f t="shared" si="202"/>
        <v/>
      </c>
      <c r="BY31" s="50">
        <f t="shared" si="202"/>
        <v>4</v>
      </c>
      <c r="BZ31" s="50">
        <f t="shared" si="202"/>
        <v>1</v>
      </c>
      <c r="CA31" s="50" t="str">
        <f t="shared" si="202"/>
        <v/>
      </c>
      <c r="CB31" s="50">
        <f t="shared" si="202"/>
        <v>1</v>
      </c>
      <c r="CC31" s="50" t="str">
        <f t="shared" si="202"/>
        <v/>
      </c>
      <c r="CD31" s="50" t="str">
        <f t="shared" si="202"/>
        <v/>
      </c>
      <c r="CE31" s="50">
        <f t="shared" si="202"/>
        <v>1</v>
      </c>
      <c r="CF31" s="50">
        <f t="shared" si="202"/>
        <v>3</v>
      </c>
      <c r="CG31" s="50">
        <f t="shared" si="203"/>
        <v>0</v>
      </c>
      <c r="CH31" s="50" t="str">
        <f t="shared" si="203"/>
        <v/>
      </c>
      <c r="CI31" s="61" t="str">
        <f t="shared" si="204"/>
        <v/>
      </c>
      <c r="CJ31" s="50" t="str">
        <f t="shared" si="204"/>
        <v/>
      </c>
      <c r="CK31" s="50" t="str">
        <f t="shared" si="204"/>
        <v/>
      </c>
      <c r="CL31" s="50" t="str">
        <f t="shared" si="204"/>
        <v/>
      </c>
      <c r="CM31" s="50">
        <f t="shared" si="204"/>
        <v>0</v>
      </c>
      <c r="CN31" s="50" t="str">
        <f t="shared" si="204"/>
        <v/>
      </c>
      <c r="CO31" s="50" t="str">
        <f t="shared" si="204"/>
        <v/>
      </c>
      <c r="CP31" s="50">
        <f t="shared" si="204"/>
        <v>-1</v>
      </c>
      <c r="CQ31" s="50" t="str">
        <f t="shared" si="204"/>
        <v/>
      </c>
      <c r="CR31" s="50" t="str">
        <f t="shared" si="204"/>
        <v/>
      </c>
      <c r="CS31" s="50" t="str">
        <f t="shared" si="204"/>
        <v/>
      </c>
      <c r="CT31" s="50" t="str">
        <f t="shared" si="204"/>
        <v/>
      </c>
      <c r="CU31" s="50" t="str">
        <f t="shared" si="204"/>
        <v/>
      </c>
      <c r="CV31" s="50">
        <f t="shared" si="204"/>
        <v>-1</v>
      </c>
      <c r="CW31" s="50" t="str">
        <f t="shared" si="204"/>
        <v/>
      </c>
      <c r="CX31" s="50" t="str">
        <f t="shared" si="204"/>
        <v/>
      </c>
      <c r="CY31" s="50" t="str">
        <f t="shared" si="205"/>
        <v/>
      </c>
      <c r="CZ31" s="50">
        <f t="shared" si="205"/>
        <v>0</v>
      </c>
      <c r="DA31" s="68">
        <f t="shared" si="206"/>
        <v>7</v>
      </c>
      <c r="DB31" s="69">
        <f t="shared" si="207"/>
        <v>14</v>
      </c>
      <c r="DC31" s="70">
        <f t="shared" si="208"/>
        <v>-2</v>
      </c>
      <c r="DD31" s="27"/>
    </row>
    <row r="32" spans="1:108" ht="18">
      <c r="A32" s="100" t="s">
        <v>163</v>
      </c>
      <c r="B32" s="53" t="s">
        <v>145</v>
      </c>
      <c r="C32" s="54" t="s">
        <v>68</v>
      </c>
      <c r="D32" s="55"/>
      <c r="E32" s="56">
        <f>VLOOKUP($C32, 'TEAM DETAIL SCORING'!$C$4:'TEAM DETAIL SCORING'!$Y$250,3,FALSE)</f>
        <v>4</v>
      </c>
      <c r="F32" s="56">
        <f>VLOOKUP($C32, 'TEAM DETAIL SCORING'!$C$4:'TEAM DETAIL SCORING'!$Y$250,4,FALSE)</f>
        <v>6</v>
      </c>
      <c r="G32" s="56">
        <f>VLOOKUP($C32, 'TEAM DETAIL SCORING'!$C$4:'TEAM DETAIL SCORING'!$Y$250,5,FALSE)</f>
        <v>3</v>
      </c>
      <c r="H32" s="56">
        <f>VLOOKUP($C32, 'TEAM DETAIL SCORING'!$C$4:'TEAM DETAIL SCORING'!$Y$250,6,FALSE)</f>
        <v>5</v>
      </c>
      <c r="I32" s="56">
        <f>VLOOKUP($C32, 'TEAM DETAIL SCORING'!$C$4:'TEAM DETAIL SCORING'!$Y$250,7,FALSE)</f>
        <v>6</v>
      </c>
      <c r="J32" s="56">
        <f>VLOOKUP($C32, 'TEAM DETAIL SCORING'!$C$4:'TEAM DETAIL SCORING'!$Y$250,8,FALSE)</f>
        <v>2</v>
      </c>
      <c r="K32" s="56">
        <f>VLOOKUP($C32, 'TEAM DETAIL SCORING'!$C$4:'TEAM DETAIL SCORING'!$Y$250,9,FALSE)</f>
        <v>6</v>
      </c>
      <c r="L32" s="56">
        <f>VLOOKUP($C32, 'TEAM DETAIL SCORING'!$C$4:'TEAM DETAIL SCORING'!$Y$250,10,FALSE)</f>
        <v>8</v>
      </c>
      <c r="M32" s="56">
        <f>VLOOKUP($C32, 'TEAM DETAIL SCORING'!$C$4:'TEAM DETAIL SCORING'!$Y$250,11,FALSE)</f>
        <v>5</v>
      </c>
      <c r="N32" s="57">
        <f>VLOOKUP($C32, 'TEAM DETAIL SCORING'!$C$4:'TEAM DETAIL SCORING'!$Y$250,12,FALSE)</f>
        <v>45</v>
      </c>
      <c r="O32" s="56">
        <f>VLOOKUP($C32, 'TEAM DETAIL SCORING'!$C$4:'TEAM DETAIL SCORING'!$Y$250,13,FALSE)</f>
        <v>5</v>
      </c>
      <c r="P32" s="56">
        <f>VLOOKUP($C32, 'TEAM DETAIL SCORING'!$C$4:'TEAM DETAIL SCORING'!$Y$250,14,FALSE)</f>
        <v>4</v>
      </c>
      <c r="Q32" s="56">
        <f>VLOOKUP($C32, 'TEAM DETAIL SCORING'!$C$4:'TEAM DETAIL SCORING'!$Y$250,15,FALSE)</f>
        <v>4</v>
      </c>
      <c r="R32" s="56">
        <f>VLOOKUP($C32, 'TEAM DETAIL SCORING'!$C$4:'TEAM DETAIL SCORING'!$Y$250,16,FALSE)</f>
        <v>4</v>
      </c>
      <c r="S32" s="56">
        <f>VLOOKUP($C32, 'TEAM DETAIL SCORING'!$C$4:'TEAM DETAIL SCORING'!$Y$250,17,FALSE)</f>
        <v>10</v>
      </c>
      <c r="T32" s="56">
        <f>VLOOKUP($C32, 'TEAM DETAIL SCORING'!$C$4:'TEAM DETAIL SCORING'!$Y$250,18,FALSE)</f>
        <v>5</v>
      </c>
      <c r="U32" s="56">
        <f>VLOOKUP($C32, 'TEAM DETAIL SCORING'!$C$4:'TEAM DETAIL SCORING'!$Y$250,19,FALSE)</f>
        <v>5</v>
      </c>
      <c r="V32" s="56">
        <f>VLOOKUP($C32, 'TEAM DETAIL SCORING'!$C$4:'TEAM DETAIL SCORING'!$Y$250,20,FALSE)</f>
        <v>4</v>
      </c>
      <c r="W32" s="56">
        <f>VLOOKUP($C32, 'TEAM DETAIL SCORING'!$C$4:'TEAM DETAIL SCORING'!$Y$250,21,FALSE)</f>
        <v>5</v>
      </c>
      <c r="X32" s="57">
        <f>VLOOKUP($C32, 'TEAM DETAIL SCORING'!$C$4:'TEAM DETAIL SCORING'!$Y$250,22,FALSE)</f>
        <v>46</v>
      </c>
      <c r="Y32" s="57">
        <f t="shared" si="8"/>
        <v>91</v>
      </c>
      <c r="Z32" s="21"/>
      <c r="AA32" s="7">
        <f t="shared" ref="AA32:AI33" si="209">IF(E32="","",E32-E$4)</f>
        <v>0</v>
      </c>
      <c r="AB32" s="7">
        <f t="shared" si="209"/>
        <v>2</v>
      </c>
      <c r="AC32" s="7">
        <f t="shared" si="209"/>
        <v>0</v>
      </c>
      <c r="AD32" s="7">
        <f t="shared" si="209"/>
        <v>1</v>
      </c>
      <c r="AE32" s="7">
        <f t="shared" si="209"/>
        <v>1</v>
      </c>
      <c r="AF32" s="7">
        <f t="shared" si="209"/>
        <v>-1</v>
      </c>
      <c r="AG32" s="7">
        <f t="shared" si="209"/>
        <v>2</v>
      </c>
      <c r="AH32" s="7">
        <f t="shared" si="209"/>
        <v>3</v>
      </c>
      <c r="AI32" s="7">
        <f t="shared" si="209"/>
        <v>1</v>
      </c>
      <c r="AJ32" s="7">
        <f t="shared" ref="AJ32:AR33" si="210">IF(O32="","",O32-O$4)</f>
        <v>1</v>
      </c>
      <c r="AK32" s="7">
        <f t="shared" si="210"/>
        <v>1</v>
      </c>
      <c r="AL32" s="7">
        <f t="shared" si="210"/>
        <v>0</v>
      </c>
      <c r="AM32" s="7">
        <f t="shared" si="210"/>
        <v>1</v>
      </c>
      <c r="AN32" s="7">
        <f t="shared" si="210"/>
        <v>5</v>
      </c>
      <c r="AO32" s="7">
        <f t="shared" si="210"/>
        <v>1</v>
      </c>
      <c r="AP32" s="7">
        <f t="shared" si="210"/>
        <v>1</v>
      </c>
      <c r="AQ32" s="7">
        <f t="shared" si="210"/>
        <v>0</v>
      </c>
      <c r="AR32" s="7">
        <f t="shared" si="210"/>
        <v>0</v>
      </c>
      <c r="AS32" s="58">
        <f t="shared" ref="AS32:AS33" si="211">COUNTIF($AA32:$AR32,"=-2")</f>
        <v>0</v>
      </c>
      <c r="AT32" s="59">
        <f t="shared" ref="AT32:AT33" si="212">COUNTIF($AA32:$AR32,"=-1")</f>
        <v>1</v>
      </c>
      <c r="AU32" s="59">
        <f t="shared" ref="AU32:AU33" si="213">COUNTIF($AA32:$AR32,"=0")</f>
        <v>5</v>
      </c>
      <c r="AV32" s="59">
        <f t="shared" ref="AV32:AV33" si="214">COUNTIF($AA32:$AR32,"=1")</f>
        <v>8</v>
      </c>
      <c r="AW32" s="59">
        <f t="shared" ref="AW32:AW33" si="215">COUNTIF($AA32:$AR32,"=2")</f>
        <v>2</v>
      </c>
      <c r="AX32" s="60">
        <f t="shared" ref="AX32:AX33" si="216">COUNTIF($AA32:$AR32,"&gt;2")</f>
        <v>2</v>
      </c>
      <c r="AY32" s="50" t="str">
        <f t="shared" ref="AY32:BN33" si="217">IF(AA$4=3,AA32,"")</f>
        <v/>
      </c>
      <c r="AZ32" s="50" t="str">
        <f t="shared" si="217"/>
        <v/>
      </c>
      <c r="BA32" s="50">
        <f t="shared" si="217"/>
        <v>0</v>
      </c>
      <c r="BB32" s="50" t="str">
        <f t="shared" si="217"/>
        <v/>
      </c>
      <c r="BC32" s="50" t="str">
        <f t="shared" si="217"/>
        <v/>
      </c>
      <c r="BD32" s="50">
        <f t="shared" si="217"/>
        <v>-1</v>
      </c>
      <c r="BE32" s="50" t="str">
        <f t="shared" si="217"/>
        <v/>
      </c>
      <c r="BF32" s="50" t="str">
        <f t="shared" si="217"/>
        <v/>
      </c>
      <c r="BG32" s="50" t="str">
        <f t="shared" si="217"/>
        <v/>
      </c>
      <c r="BH32" s="50" t="str">
        <f t="shared" si="217"/>
        <v/>
      </c>
      <c r="BI32" s="50">
        <f t="shared" si="217"/>
        <v>1</v>
      </c>
      <c r="BJ32" s="50" t="str">
        <f t="shared" si="217"/>
        <v/>
      </c>
      <c r="BK32" s="50">
        <f t="shared" si="217"/>
        <v>1</v>
      </c>
      <c r="BL32" s="50" t="str">
        <f t="shared" si="217"/>
        <v/>
      </c>
      <c r="BM32" s="50" t="str">
        <f t="shared" si="217"/>
        <v/>
      </c>
      <c r="BN32" s="50" t="str">
        <f t="shared" si="217"/>
        <v/>
      </c>
      <c r="BO32" s="50" t="str">
        <f t="shared" ref="BO32:BP33" si="218">IF(AQ$4=3,AQ32,"")</f>
        <v/>
      </c>
      <c r="BP32" s="51" t="str">
        <f t="shared" si="218"/>
        <v/>
      </c>
      <c r="BQ32" s="50">
        <f t="shared" ref="BQ32:CF33" si="219">IF(AA$4=4,AA32,"")</f>
        <v>0</v>
      </c>
      <c r="BR32" s="50">
        <f t="shared" si="219"/>
        <v>2</v>
      </c>
      <c r="BS32" s="50" t="str">
        <f t="shared" si="219"/>
        <v/>
      </c>
      <c r="BT32" s="50">
        <f t="shared" si="219"/>
        <v>1</v>
      </c>
      <c r="BU32" s="50" t="str">
        <f t="shared" si="219"/>
        <v/>
      </c>
      <c r="BV32" s="50" t="str">
        <f t="shared" si="219"/>
        <v/>
      </c>
      <c r="BW32" s="50">
        <f t="shared" si="219"/>
        <v>2</v>
      </c>
      <c r="BX32" s="50" t="str">
        <f t="shared" si="219"/>
        <v/>
      </c>
      <c r="BY32" s="50">
        <f t="shared" si="219"/>
        <v>1</v>
      </c>
      <c r="BZ32" s="50">
        <f t="shared" si="219"/>
        <v>1</v>
      </c>
      <c r="CA32" s="50" t="str">
        <f t="shared" si="219"/>
        <v/>
      </c>
      <c r="CB32" s="50">
        <f t="shared" si="219"/>
        <v>0</v>
      </c>
      <c r="CC32" s="50" t="str">
        <f t="shared" si="219"/>
        <v/>
      </c>
      <c r="CD32" s="50" t="str">
        <f t="shared" si="219"/>
        <v/>
      </c>
      <c r="CE32" s="50">
        <f t="shared" si="219"/>
        <v>1</v>
      </c>
      <c r="CF32" s="50">
        <f t="shared" si="219"/>
        <v>1</v>
      </c>
      <c r="CG32" s="50">
        <f t="shared" ref="CG32:CH33" si="220">IF(AQ$4=4,AQ32,"")</f>
        <v>0</v>
      </c>
      <c r="CH32" s="50" t="str">
        <f t="shared" si="220"/>
        <v/>
      </c>
      <c r="CI32" s="61" t="str">
        <f t="shared" ref="CI32:CX33" si="221">IF(AA$4=5,AA32,"")</f>
        <v/>
      </c>
      <c r="CJ32" s="50" t="str">
        <f t="shared" si="221"/>
        <v/>
      </c>
      <c r="CK32" s="50" t="str">
        <f t="shared" si="221"/>
        <v/>
      </c>
      <c r="CL32" s="50" t="str">
        <f t="shared" si="221"/>
        <v/>
      </c>
      <c r="CM32" s="50">
        <f t="shared" si="221"/>
        <v>1</v>
      </c>
      <c r="CN32" s="50" t="str">
        <f t="shared" si="221"/>
        <v/>
      </c>
      <c r="CO32" s="50" t="str">
        <f t="shared" si="221"/>
        <v/>
      </c>
      <c r="CP32" s="50">
        <f t="shared" si="221"/>
        <v>3</v>
      </c>
      <c r="CQ32" s="50" t="str">
        <f t="shared" si="221"/>
        <v/>
      </c>
      <c r="CR32" s="50" t="str">
        <f t="shared" si="221"/>
        <v/>
      </c>
      <c r="CS32" s="50" t="str">
        <f t="shared" si="221"/>
        <v/>
      </c>
      <c r="CT32" s="50" t="str">
        <f t="shared" si="221"/>
        <v/>
      </c>
      <c r="CU32" s="50" t="str">
        <f t="shared" si="221"/>
        <v/>
      </c>
      <c r="CV32" s="50">
        <f t="shared" si="221"/>
        <v>5</v>
      </c>
      <c r="CW32" s="50" t="str">
        <f t="shared" si="221"/>
        <v/>
      </c>
      <c r="CX32" s="50" t="str">
        <f t="shared" si="221"/>
        <v/>
      </c>
      <c r="CY32" s="50" t="str">
        <f t="shared" ref="CY32:CZ33" si="222">IF(AQ$4=5,AQ32,"")</f>
        <v/>
      </c>
      <c r="CZ32" s="50">
        <f t="shared" si="222"/>
        <v>0</v>
      </c>
      <c r="DA32" s="62">
        <f t="shared" ref="DA32:DA33" si="223">SUM(AY32:BP32)</f>
        <v>1</v>
      </c>
      <c r="DB32" s="63">
        <f t="shared" ref="DB32:DB33" si="224">SUM(BQ32:CH32)</f>
        <v>9</v>
      </c>
      <c r="DC32" s="64">
        <f t="shared" ref="DC32:DC33" si="225">SUM(CI32:CZ32)</f>
        <v>9</v>
      </c>
      <c r="DD32" s="27"/>
    </row>
    <row r="33" spans="1:108" ht="18">
      <c r="A33" s="100" t="s">
        <v>163</v>
      </c>
      <c r="B33" s="53" t="s">
        <v>144</v>
      </c>
      <c r="C33" s="54" t="s">
        <v>73</v>
      </c>
      <c r="D33" s="55"/>
      <c r="E33" s="56">
        <f>VLOOKUP($C33, 'TEAM DETAIL SCORING'!$C$4:'TEAM DETAIL SCORING'!$Y$250,3,FALSE)</f>
        <v>4</v>
      </c>
      <c r="F33" s="56">
        <f>VLOOKUP($C33, 'TEAM DETAIL SCORING'!$C$4:'TEAM DETAIL SCORING'!$Y$250,4,FALSE)</f>
        <v>4</v>
      </c>
      <c r="G33" s="56">
        <f>VLOOKUP($C33, 'TEAM DETAIL SCORING'!$C$4:'TEAM DETAIL SCORING'!$Y$250,5,FALSE)</f>
        <v>2</v>
      </c>
      <c r="H33" s="56">
        <f>VLOOKUP($C33, 'TEAM DETAIL SCORING'!$C$4:'TEAM DETAIL SCORING'!$Y$250,6,FALSE)</f>
        <v>6</v>
      </c>
      <c r="I33" s="56">
        <f>VLOOKUP($C33, 'TEAM DETAIL SCORING'!$C$4:'TEAM DETAIL SCORING'!$Y$250,7,FALSE)</f>
        <v>8</v>
      </c>
      <c r="J33" s="56">
        <f>VLOOKUP($C33, 'TEAM DETAIL SCORING'!$C$4:'TEAM DETAIL SCORING'!$Y$250,8,FALSE)</f>
        <v>3</v>
      </c>
      <c r="K33" s="56">
        <f>VLOOKUP($C33, 'TEAM DETAIL SCORING'!$C$4:'TEAM DETAIL SCORING'!$Y$250,9,FALSE)</f>
        <v>6</v>
      </c>
      <c r="L33" s="56">
        <f>VLOOKUP($C33, 'TEAM DETAIL SCORING'!$C$4:'TEAM DETAIL SCORING'!$Y$250,10,FALSE)</f>
        <v>5</v>
      </c>
      <c r="M33" s="56">
        <f>VLOOKUP($C33, 'TEAM DETAIL SCORING'!$C$4:'TEAM DETAIL SCORING'!$Y$250,11,FALSE)</f>
        <v>5</v>
      </c>
      <c r="N33" s="57">
        <f>VLOOKUP($C33, 'TEAM DETAIL SCORING'!$C$4:'TEAM DETAIL SCORING'!$Y$250,12,FALSE)</f>
        <v>43</v>
      </c>
      <c r="O33" s="56">
        <f>VLOOKUP($C33, 'TEAM DETAIL SCORING'!$C$4:'TEAM DETAIL SCORING'!$Y$250,13,FALSE)</f>
        <v>4</v>
      </c>
      <c r="P33" s="56">
        <f>VLOOKUP($C33, 'TEAM DETAIL SCORING'!$C$4:'TEAM DETAIL SCORING'!$Y$250,14,FALSE)</f>
        <v>4</v>
      </c>
      <c r="Q33" s="56">
        <f>VLOOKUP($C33, 'TEAM DETAIL SCORING'!$C$4:'TEAM DETAIL SCORING'!$Y$250,15,FALSE)</f>
        <v>4</v>
      </c>
      <c r="R33" s="56">
        <f>VLOOKUP($C33, 'TEAM DETAIL SCORING'!$C$4:'TEAM DETAIL SCORING'!$Y$250,16,FALSE)</f>
        <v>3</v>
      </c>
      <c r="S33" s="56">
        <f>VLOOKUP($C33, 'TEAM DETAIL SCORING'!$C$4:'TEAM DETAIL SCORING'!$Y$250,17,FALSE)</f>
        <v>8</v>
      </c>
      <c r="T33" s="56">
        <f>VLOOKUP($C33, 'TEAM DETAIL SCORING'!$C$4:'TEAM DETAIL SCORING'!$Y$250,18,FALSE)</f>
        <v>6</v>
      </c>
      <c r="U33" s="56">
        <f>VLOOKUP($C33, 'TEAM DETAIL SCORING'!$C$4:'TEAM DETAIL SCORING'!$Y$250,19,FALSE)</f>
        <v>6</v>
      </c>
      <c r="V33" s="56">
        <f>VLOOKUP($C33, 'TEAM DETAIL SCORING'!$C$4:'TEAM DETAIL SCORING'!$Y$250,20,FALSE)</f>
        <v>5</v>
      </c>
      <c r="W33" s="56">
        <f>VLOOKUP($C33, 'TEAM DETAIL SCORING'!$C$4:'TEAM DETAIL SCORING'!$Y$250,21,FALSE)</f>
        <v>8</v>
      </c>
      <c r="X33" s="57">
        <f>VLOOKUP($C33, 'TEAM DETAIL SCORING'!$C$4:'TEAM DETAIL SCORING'!$Y$250,22,FALSE)</f>
        <v>48</v>
      </c>
      <c r="Y33" s="57">
        <f t="shared" si="8"/>
        <v>91</v>
      </c>
      <c r="Z33" s="21"/>
      <c r="AA33" s="7">
        <f t="shared" si="209"/>
        <v>0</v>
      </c>
      <c r="AB33" s="7">
        <f t="shared" si="209"/>
        <v>0</v>
      </c>
      <c r="AC33" s="7">
        <f t="shared" si="209"/>
        <v>-1</v>
      </c>
      <c r="AD33" s="7">
        <f t="shared" si="209"/>
        <v>2</v>
      </c>
      <c r="AE33" s="7">
        <f t="shared" si="209"/>
        <v>3</v>
      </c>
      <c r="AF33" s="7">
        <f t="shared" si="209"/>
        <v>0</v>
      </c>
      <c r="AG33" s="7">
        <f t="shared" si="209"/>
        <v>2</v>
      </c>
      <c r="AH33" s="7">
        <f t="shared" si="209"/>
        <v>0</v>
      </c>
      <c r="AI33" s="7">
        <f t="shared" si="209"/>
        <v>1</v>
      </c>
      <c r="AJ33" s="7">
        <f t="shared" si="210"/>
        <v>0</v>
      </c>
      <c r="AK33" s="7">
        <f t="shared" si="210"/>
        <v>1</v>
      </c>
      <c r="AL33" s="7">
        <f t="shared" si="210"/>
        <v>0</v>
      </c>
      <c r="AM33" s="7">
        <f t="shared" si="210"/>
        <v>0</v>
      </c>
      <c r="AN33" s="7">
        <f t="shared" si="210"/>
        <v>3</v>
      </c>
      <c r="AO33" s="7">
        <f t="shared" si="210"/>
        <v>2</v>
      </c>
      <c r="AP33" s="7">
        <f t="shared" si="210"/>
        <v>2</v>
      </c>
      <c r="AQ33" s="7">
        <f t="shared" si="210"/>
        <v>1</v>
      </c>
      <c r="AR33" s="7">
        <f t="shared" si="210"/>
        <v>3</v>
      </c>
      <c r="AS33" s="65">
        <f t="shared" si="211"/>
        <v>0</v>
      </c>
      <c r="AT33" s="66">
        <f t="shared" si="212"/>
        <v>1</v>
      </c>
      <c r="AU33" s="66">
        <f t="shared" si="213"/>
        <v>7</v>
      </c>
      <c r="AV33" s="66">
        <f t="shared" si="214"/>
        <v>3</v>
      </c>
      <c r="AW33" s="66">
        <f t="shared" si="215"/>
        <v>4</v>
      </c>
      <c r="AX33" s="67">
        <f t="shared" si="216"/>
        <v>3</v>
      </c>
      <c r="AY33" s="50" t="str">
        <f t="shared" si="217"/>
        <v/>
      </c>
      <c r="AZ33" s="50" t="str">
        <f t="shared" si="217"/>
        <v/>
      </c>
      <c r="BA33" s="50">
        <f t="shared" si="217"/>
        <v>-1</v>
      </c>
      <c r="BB33" s="50" t="str">
        <f t="shared" si="217"/>
        <v/>
      </c>
      <c r="BC33" s="50" t="str">
        <f t="shared" si="217"/>
        <v/>
      </c>
      <c r="BD33" s="50">
        <f t="shared" si="217"/>
        <v>0</v>
      </c>
      <c r="BE33" s="50" t="str">
        <f t="shared" si="217"/>
        <v/>
      </c>
      <c r="BF33" s="50" t="str">
        <f t="shared" si="217"/>
        <v/>
      </c>
      <c r="BG33" s="50" t="str">
        <f t="shared" si="217"/>
        <v/>
      </c>
      <c r="BH33" s="50" t="str">
        <f t="shared" si="217"/>
        <v/>
      </c>
      <c r="BI33" s="50">
        <f t="shared" si="217"/>
        <v>1</v>
      </c>
      <c r="BJ33" s="50" t="str">
        <f t="shared" si="217"/>
        <v/>
      </c>
      <c r="BK33" s="50">
        <f t="shared" si="217"/>
        <v>0</v>
      </c>
      <c r="BL33" s="50" t="str">
        <f t="shared" si="217"/>
        <v/>
      </c>
      <c r="BM33" s="50" t="str">
        <f t="shared" si="217"/>
        <v/>
      </c>
      <c r="BN33" s="50" t="str">
        <f t="shared" si="217"/>
        <v/>
      </c>
      <c r="BO33" s="50" t="str">
        <f t="shared" si="218"/>
        <v/>
      </c>
      <c r="BP33" s="51" t="str">
        <f t="shared" si="218"/>
        <v/>
      </c>
      <c r="BQ33" s="50">
        <f t="shared" si="219"/>
        <v>0</v>
      </c>
      <c r="BR33" s="50">
        <f t="shared" si="219"/>
        <v>0</v>
      </c>
      <c r="BS33" s="50" t="str">
        <f t="shared" si="219"/>
        <v/>
      </c>
      <c r="BT33" s="50">
        <f t="shared" si="219"/>
        <v>2</v>
      </c>
      <c r="BU33" s="50" t="str">
        <f t="shared" si="219"/>
        <v/>
      </c>
      <c r="BV33" s="50" t="str">
        <f t="shared" si="219"/>
        <v/>
      </c>
      <c r="BW33" s="50">
        <f t="shared" si="219"/>
        <v>2</v>
      </c>
      <c r="BX33" s="50" t="str">
        <f t="shared" si="219"/>
        <v/>
      </c>
      <c r="BY33" s="50">
        <f t="shared" si="219"/>
        <v>1</v>
      </c>
      <c r="BZ33" s="50">
        <f t="shared" si="219"/>
        <v>0</v>
      </c>
      <c r="CA33" s="50" t="str">
        <f t="shared" si="219"/>
        <v/>
      </c>
      <c r="CB33" s="50">
        <f t="shared" si="219"/>
        <v>0</v>
      </c>
      <c r="CC33" s="50" t="str">
        <f t="shared" si="219"/>
        <v/>
      </c>
      <c r="CD33" s="50" t="str">
        <f t="shared" si="219"/>
        <v/>
      </c>
      <c r="CE33" s="50">
        <f t="shared" si="219"/>
        <v>2</v>
      </c>
      <c r="CF33" s="50">
        <f t="shared" si="219"/>
        <v>2</v>
      </c>
      <c r="CG33" s="50">
        <f t="shared" si="220"/>
        <v>1</v>
      </c>
      <c r="CH33" s="50" t="str">
        <f t="shared" si="220"/>
        <v/>
      </c>
      <c r="CI33" s="61" t="str">
        <f t="shared" si="221"/>
        <v/>
      </c>
      <c r="CJ33" s="50" t="str">
        <f t="shared" si="221"/>
        <v/>
      </c>
      <c r="CK33" s="50" t="str">
        <f t="shared" si="221"/>
        <v/>
      </c>
      <c r="CL33" s="50" t="str">
        <f t="shared" si="221"/>
        <v/>
      </c>
      <c r="CM33" s="50">
        <f t="shared" si="221"/>
        <v>3</v>
      </c>
      <c r="CN33" s="50" t="str">
        <f t="shared" si="221"/>
        <v/>
      </c>
      <c r="CO33" s="50" t="str">
        <f t="shared" si="221"/>
        <v/>
      </c>
      <c r="CP33" s="50">
        <f t="shared" si="221"/>
        <v>0</v>
      </c>
      <c r="CQ33" s="50" t="str">
        <f t="shared" si="221"/>
        <v/>
      </c>
      <c r="CR33" s="50" t="str">
        <f t="shared" si="221"/>
        <v/>
      </c>
      <c r="CS33" s="50" t="str">
        <f t="shared" si="221"/>
        <v/>
      </c>
      <c r="CT33" s="50" t="str">
        <f t="shared" si="221"/>
        <v/>
      </c>
      <c r="CU33" s="50" t="str">
        <f t="shared" si="221"/>
        <v/>
      </c>
      <c r="CV33" s="50">
        <f t="shared" si="221"/>
        <v>3</v>
      </c>
      <c r="CW33" s="50" t="str">
        <f t="shared" si="221"/>
        <v/>
      </c>
      <c r="CX33" s="50" t="str">
        <f t="shared" si="221"/>
        <v/>
      </c>
      <c r="CY33" s="50" t="str">
        <f t="shared" si="222"/>
        <v/>
      </c>
      <c r="CZ33" s="50">
        <f t="shared" si="222"/>
        <v>3</v>
      </c>
      <c r="DA33" s="68">
        <f t="shared" si="223"/>
        <v>0</v>
      </c>
      <c r="DB33" s="69">
        <f t="shared" si="224"/>
        <v>10</v>
      </c>
      <c r="DC33" s="70">
        <f t="shared" si="225"/>
        <v>9</v>
      </c>
      <c r="DD33" s="27"/>
    </row>
    <row r="34" spans="1:108" ht="18">
      <c r="A34" s="100" t="s">
        <v>163</v>
      </c>
      <c r="B34" s="53" t="s">
        <v>134</v>
      </c>
      <c r="C34" s="54" t="s">
        <v>107</v>
      </c>
      <c r="D34" s="55"/>
      <c r="E34" s="56">
        <f>VLOOKUP($C34, 'TEAM DETAIL SCORING'!$C$4:'TEAM DETAIL SCORING'!$Y$250,3,FALSE)</f>
        <v>4</v>
      </c>
      <c r="F34" s="56">
        <f>VLOOKUP($C34, 'TEAM DETAIL SCORING'!$C$4:'TEAM DETAIL SCORING'!$Y$250,4,FALSE)</f>
        <v>4</v>
      </c>
      <c r="G34" s="56">
        <f>VLOOKUP($C34, 'TEAM DETAIL SCORING'!$C$4:'TEAM DETAIL SCORING'!$Y$250,5,FALSE)</f>
        <v>3</v>
      </c>
      <c r="H34" s="56">
        <f>VLOOKUP($C34, 'TEAM DETAIL SCORING'!$C$4:'TEAM DETAIL SCORING'!$Y$250,6,FALSE)</f>
        <v>5</v>
      </c>
      <c r="I34" s="56">
        <f>VLOOKUP($C34, 'TEAM DETAIL SCORING'!$C$4:'TEAM DETAIL SCORING'!$Y$250,7,FALSE)</f>
        <v>5</v>
      </c>
      <c r="J34" s="56">
        <f>VLOOKUP($C34, 'TEAM DETAIL SCORING'!$C$4:'TEAM DETAIL SCORING'!$Y$250,8,FALSE)</f>
        <v>3</v>
      </c>
      <c r="K34" s="56">
        <f>VLOOKUP($C34, 'TEAM DETAIL SCORING'!$C$4:'TEAM DETAIL SCORING'!$Y$250,9,FALSE)</f>
        <v>5</v>
      </c>
      <c r="L34" s="56">
        <f>VLOOKUP($C34, 'TEAM DETAIL SCORING'!$C$4:'TEAM DETAIL SCORING'!$Y$250,10,FALSE)</f>
        <v>9</v>
      </c>
      <c r="M34" s="56">
        <f>VLOOKUP($C34, 'TEAM DETAIL SCORING'!$C$4:'TEAM DETAIL SCORING'!$Y$250,11,FALSE)</f>
        <v>6</v>
      </c>
      <c r="N34" s="57">
        <f>VLOOKUP($C34, 'TEAM DETAIL SCORING'!$C$4:'TEAM DETAIL SCORING'!$Y$250,12,FALSE)</f>
        <v>44</v>
      </c>
      <c r="O34" s="56">
        <f>VLOOKUP($C34, 'TEAM DETAIL SCORING'!$C$4:'TEAM DETAIL SCORING'!$Y$250,13,FALSE)</f>
        <v>5</v>
      </c>
      <c r="P34" s="56">
        <f>VLOOKUP($C34, 'TEAM DETAIL SCORING'!$C$4:'TEAM DETAIL SCORING'!$Y$250,14,FALSE)</f>
        <v>3</v>
      </c>
      <c r="Q34" s="56">
        <f>VLOOKUP($C34, 'TEAM DETAIL SCORING'!$C$4:'TEAM DETAIL SCORING'!$Y$250,15,FALSE)</f>
        <v>5</v>
      </c>
      <c r="R34" s="56">
        <f>VLOOKUP($C34, 'TEAM DETAIL SCORING'!$C$4:'TEAM DETAIL SCORING'!$Y$250,16,FALSE)</f>
        <v>3</v>
      </c>
      <c r="S34" s="56">
        <f>VLOOKUP($C34, 'TEAM DETAIL SCORING'!$C$4:'TEAM DETAIL SCORING'!$Y$250,17,FALSE)</f>
        <v>6</v>
      </c>
      <c r="T34" s="56">
        <f>VLOOKUP($C34, 'TEAM DETAIL SCORING'!$C$4:'TEAM DETAIL SCORING'!$Y$250,18,FALSE)</f>
        <v>6</v>
      </c>
      <c r="U34" s="56">
        <f>VLOOKUP($C34, 'TEAM DETAIL SCORING'!$C$4:'TEAM DETAIL SCORING'!$Y$250,19,FALSE)</f>
        <v>7</v>
      </c>
      <c r="V34" s="56">
        <f>VLOOKUP($C34, 'TEAM DETAIL SCORING'!$C$4:'TEAM DETAIL SCORING'!$Y$250,20,FALSE)</f>
        <v>6</v>
      </c>
      <c r="W34" s="56">
        <f>VLOOKUP($C34, 'TEAM DETAIL SCORING'!$C$4:'TEAM DETAIL SCORING'!$Y$250,21,FALSE)</f>
        <v>6</v>
      </c>
      <c r="X34" s="57">
        <f>VLOOKUP($C34, 'TEAM DETAIL SCORING'!$C$4:'TEAM DETAIL SCORING'!$Y$250,22,FALSE)</f>
        <v>47</v>
      </c>
      <c r="Y34" s="57">
        <f t="shared" si="8"/>
        <v>91</v>
      </c>
      <c r="Z34" s="21"/>
      <c r="AA34" s="7">
        <f t="shared" ref="AA34:AI35" si="226">IF(E34="","",E34-E$4)</f>
        <v>0</v>
      </c>
      <c r="AB34" s="7">
        <f t="shared" si="226"/>
        <v>0</v>
      </c>
      <c r="AC34" s="7">
        <f t="shared" si="226"/>
        <v>0</v>
      </c>
      <c r="AD34" s="7">
        <f t="shared" si="226"/>
        <v>1</v>
      </c>
      <c r="AE34" s="7">
        <f t="shared" si="226"/>
        <v>0</v>
      </c>
      <c r="AF34" s="7">
        <f t="shared" si="226"/>
        <v>0</v>
      </c>
      <c r="AG34" s="7">
        <f t="shared" si="226"/>
        <v>1</v>
      </c>
      <c r="AH34" s="7">
        <f t="shared" si="226"/>
        <v>4</v>
      </c>
      <c r="AI34" s="7">
        <f t="shared" si="226"/>
        <v>2</v>
      </c>
      <c r="AJ34" s="7">
        <f t="shared" ref="AJ34:AR35" si="227">IF(O34="","",O34-O$4)</f>
        <v>1</v>
      </c>
      <c r="AK34" s="7">
        <f t="shared" si="227"/>
        <v>0</v>
      </c>
      <c r="AL34" s="7">
        <f t="shared" si="227"/>
        <v>1</v>
      </c>
      <c r="AM34" s="7">
        <f t="shared" si="227"/>
        <v>0</v>
      </c>
      <c r="AN34" s="7">
        <f t="shared" si="227"/>
        <v>1</v>
      </c>
      <c r="AO34" s="7">
        <f t="shared" si="227"/>
        <v>2</v>
      </c>
      <c r="AP34" s="7">
        <f t="shared" si="227"/>
        <v>3</v>
      </c>
      <c r="AQ34" s="7">
        <f t="shared" si="227"/>
        <v>2</v>
      </c>
      <c r="AR34" s="7">
        <f t="shared" si="227"/>
        <v>1</v>
      </c>
      <c r="AS34" s="58">
        <f t="shared" ref="AS34:AS35" si="228">COUNTIF($AA34:$AR34,"=-2")</f>
        <v>0</v>
      </c>
      <c r="AT34" s="59">
        <f t="shared" ref="AT34:AT35" si="229">COUNTIF($AA34:$AR34,"=-1")</f>
        <v>0</v>
      </c>
      <c r="AU34" s="59">
        <f t="shared" ref="AU34:AU35" si="230">COUNTIF($AA34:$AR34,"=0")</f>
        <v>7</v>
      </c>
      <c r="AV34" s="59">
        <f t="shared" ref="AV34:AV35" si="231">COUNTIF($AA34:$AR34,"=1")</f>
        <v>6</v>
      </c>
      <c r="AW34" s="59">
        <f t="shared" ref="AW34:AW35" si="232">COUNTIF($AA34:$AR34,"=2")</f>
        <v>3</v>
      </c>
      <c r="AX34" s="60">
        <f t="shared" ref="AX34:AX35" si="233">COUNTIF($AA34:$AR34,"&gt;2")</f>
        <v>2</v>
      </c>
      <c r="AY34" s="50" t="str">
        <f t="shared" ref="AY34:BN35" si="234">IF(AA$4=3,AA34,"")</f>
        <v/>
      </c>
      <c r="AZ34" s="50" t="str">
        <f t="shared" si="234"/>
        <v/>
      </c>
      <c r="BA34" s="50">
        <f t="shared" si="234"/>
        <v>0</v>
      </c>
      <c r="BB34" s="50" t="str">
        <f t="shared" si="234"/>
        <v/>
      </c>
      <c r="BC34" s="50" t="str">
        <f t="shared" si="234"/>
        <v/>
      </c>
      <c r="BD34" s="50">
        <f t="shared" si="234"/>
        <v>0</v>
      </c>
      <c r="BE34" s="50" t="str">
        <f t="shared" si="234"/>
        <v/>
      </c>
      <c r="BF34" s="50" t="str">
        <f t="shared" si="234"/>
        <v/>
      </c>
      <c r="BG34" s="50" t="str">
        <f t="shared" si="234"/>
        <v/>
      </c>
      <c r="BH34" s="50" t="str">
        <f t="shared" si="234"/>
        <v/>
      </c>
      <c r="BI34" s="50">
        <f t="shared" si="234"/>
        <v>0</v>
      </c>
      <c r="BJ34" s="50" t="str">
        <f t="shared" si="234"/>
        <v/>
      </c>
      <c r="BK34" s="50">
        <f t="shared" si="234"/>
        <v>0</v>
      </c>
      <c r="BL34" s="50" t="str">
        <f t="shared" si="234"/>
        <v/>
      </c>
      <c r="BM34" s="50" t="str">
        <f t="shared" si="234"/>
        <v/>
      </c>
      <c r="BN34" s="50" t="str">
        <f t="shared" si="234"/>
        <v/>
      </c>
      <c r="BO34" s="50" t="str">
        <f t="shared" ref="BO34:BP35" si="235">IF(AQ$4=3,AQ34,"")</f>
        <v/>
      </c>
      <c r="BP34" s="51" t="str">
        <f t="shared" si="235"/>
        <v/>
      </c>
      <c r="BQ34" s="50">
        <f t="shared" ref="BQ34:CF35" si="236">IF(AA$4=4,AA34,"")</f>
        <v>0</v>
      </c>
      <c r="BR34" s="50">
        <f t="shared" si="236"/>
        <v>0</v>
      </c>
      <c r="BS34" s="50" t="str">
        <f t="shared" si="236"/>
        <v/>
      </c>
      <c r="BT34" s="50">
        <f t="shared" si="236"/>
        <v>1</v>
      </c>
      <c r="BU34" s="50" t="str">
        <f t="shared" si="236"/>
        <v/>
      </c>
      <c r="BV34" s="50" t="str">
        <f t="shared" si="236"/>
        <v/>
      </c>
      <c r="BW34" s="50">
        <f t="shared" si="236"/>
        <v>1</v>
      </c>
      <c r="BX34" s="50" t="str">
        <f t="shared" si="236"/>
        <v/>
      </c>
      <c r="BY34" s="50">
        <f t="shared" si="236"/>
        <v>2</v>
      </c>
      <c r="BZ34" s="50">
        <f t="shared" si="236"/>
        <v>1</v>
      </c>
      <c r="CA34" s="50" t="str">
        <f t="shared" si="236"/>
        <v/>
      </c>
      <c r="CB34" s="50">
        <f t="shared" si="236"/>
        <v>1</v>
      </c>
      <c r="CC34" s="50" t="str">
        <f t="shared" si="236"/>
        <v/>
      </c>
      <c r="CD34" s="50" t="str">
        <f t="shared" si="236"/>
        <v/>
      </c>
      <c r="CE34" s="50">
        <f t="shared" si="236"/>
        <v>2</v>
      </c>
      <c r="CF34" s="50">
        <f t="shared" si="236"/>
        <v>3</v>
      </c>
      <c r="CG34" s="50">
        <f t="shared" ref="CG34:CH35" si="237">IF(AQ$4=4,AQ34,"")</f>
        <v>2</v>
      </c>
      <c r="CH34" s="50" t="str">
        <f t="shared" si="237"/>
        <v/>
      </c>
      <c r="CI34" s="61" t="str">
        <f t="shared" ref="CI34:CX35" si="238">IF(AA$4=5,AA34,"")</f>
        <v/>
      </c>
      <c r="CJ34" s="50" t="str">
        <f t="shared" si="238"/>
        <v/>
      </c>
      <c r="CK34" s="50" t="str">
        <f t="shared" si="238"/>
        <v/>
      </c>
      <c r="CL34" s="50" t="str">
        <f t="shared" si="238"/>
        <v/>
      </c>
      <c r="CM34" s="50">
        <f t="shared" si="238"/>
        <v>0</v>
      </c>
      <c r="CN34" s="50" t="str">
        <f t="shared" si="238"/>
        <v/>
      </c>
      <c r="CO34" s="50" t="str">
        <f t="shared" si="238"/>
        <v/>
      </c>
      <c r="CP34" s="50">
        <f t="shared" si="238"/>
        <v>4</v>
      </c>
      <c r="CQ34" s="50" t="str">
        <f t="shared" si="238"/>
        <v/>
      </c>
      <c r="CR34" s="50" t="str">
        <f t="shared" si="238"/>
        <v/>
      </c>
      <c r="CS34" s="50" t="str">
        <f t="shared" si="238"/>
        <v/>
      </c>
      <c r="CT34" s="50" t="str">
        <f t="shared" si="238"/>
        <v/>
      </c>
      <c r="CU34" s="50" t="str">
        <f t="shared" si="238"/>
        <v/>
      </c>
      <c r="CV34" s="50">
        <f t="shared" si="238"/>
        <v>1</v>
      </c>
      <c r="CW34" s="50" t="str">
        <f t="shared" si="238"/>
        <v/>
      </c>
      <c r="CX34" s="50" t="str">
        <f t="shared" si="238"/>
        <v/>
      </c>
      <c r="CY34" s="50" t="str">
        <f t="shared" ref="CY34:CZ35" si="239">IF(AQ$4=5,AQ34,"")</f>
        <v/>
      </c>
      <c r="CZ34" s="50">
        <f t="shared" si="239"/>
        <v>1</v>
      </c>
      <c r="DA34" s="62">
        <f t="shared" ref="DA34:DA35" si="240">SUM(AY34:BP34)</f>
        <v>0</v>
      </c>
      <c r="DB34" s="63">
        <f t="shared" ref="DB34:DB35" si="241">SUM(BQ34:CH34)</f>
        <v>13</v>
      </c>
      <c r="DC34" s="64">
        <f t="shared" ref="DC34:DC35" si="242">SUM(CI34:CZ34)</f>
        <v>6</v>
      </c>
      <c r="DD34" s="27"/>
    </row>
    <row r="35" spans="1:108" ht="18">
      <c r="A35" s="100" t="s">
        <v>164</v>
      </c>
      <c r="B35" s="53" t="s">
        <v>146</v>
      </c>
      <c r="C35" s="54" t="s">
        <v>65</v>
      </c>
      <c r="D35" s="55"/>
      <c r="E35" s="56">
        <f>VLOOKUP($C35, 'TEAM DETAIL SCORING'!$C$4:'TEAM DETAIL SCORING'!$Y$250,3,FALSE)</f>
        <v>4</v>
      </c>
      <c r="F35" s="56">
        <f>VLOOKUP($C35, 'TEAM DETAIL SCORING'!$C$4:'TEAM DETAIL SCORING'!$Y$250,4,FALSE)</f>
        <v>5</v>
      </c>
      <c r="G35" s="56">
        <f>VLOOKUP($C35, 'TEAM DETAIL SCORING'!$C$4:'TEAM DETAIL SCORING'!$Y$250,5,FALSE)</f>
        <v>5</v>
      </c>
      <c r="H35" s="56">
        <f>VLOOKUP($C35, 'TEAM DETAIL SCORING'!$C$4:'TEAM DETAIL SCORING'!$Y$250,6,FALSE)</f>
        <v>5</v>
      </c>
      <c r="I35" s="56">
        <f>VLOOKUP($C35, 'TEAM DETAIL SCORING'!$C$4:'TEAM DETAIL SCORING'!$Y$250,7,FALSE)</f>
        <v>7</v>
      </c>
      <c r="J35" s="56">
        <f>VLOOKUP($C35, 'TEAM DETAIL SCORING'!$C$4:'TEAM DETAIL SCORING'!$Y$250,8,FALSE)</f>
        <v>5</v>
      </c>
      <c r="K35" s="56">
        <f>VLOOKUP($C35, 'TEAM DETAIL SCORING'!$C$4:'TEAM DETAIL SCORING'!$Y$250,9,FALSE)</f>
        <v>4</v>
      </c>
      <c r="L35" s="56">
        <f>VLOOKUP($C35, 'TEAM DETAIL SCORING'!$C$4:'TEAM DETAIL SCORING'!$Y$250,10,FALSE)</f>
        <v>7</v>
      </c>
      <c r="M35" s="56">
        <f>VLOOKUP($C35, 'TEAM DETAIL SCORING'!$C$4:'TEAM DETAIL SCORING'!$Y$250,11,FALSE)</f>
        <v>4</v>
      </c>
      <c r="N35" s="57">
        <f>VLOOKUP($C35, 'TEAM DETAIL SCORING'!$C$4:'TEAM DETAIL SCORING'!$Y$250,12,FALSE)</f>
        <v>46</v>
      </c>
      <c r="O35" s="56">
        <f>VLOOKUP($C35, 'TEAM DETAIL SCORING'!$C$4:'TEAM DETAIL SCORING'!$Y$250,13,FALSE)</f>
        <v>5</v>
      </c>
      <c r="P35" s="56">
        <f>VLOOKUP($C35, 'TEAM DETAIL SCORING'!$C$4:'TEAM DETAIL SCORING'!$Y$250,14,FALSE)</f>
        <v>3</v>
      </c>
      <c r="Q35" s="56">
        <f>VLOOKUP($C35, 'TEAM DETAIL SCORING'!$C$4:'TEAM DETAIL SCORING'!$Y$250,15,FALSE)</f>
        <v>5</v>
      </c>
      <c r="R35" s="56">
        <f>VLOOKUP($C35, 'TEAM DETAIL SCORING'!$C$4:'TEAM DETAIL SCORING'!$Y$250,16,FALSE)</f>
        <v>5</v>
      </c>
      <c r="S35" s="56">
        <f>VLOOKUP($C35, 'TEAM DETAIL SCORING'!$C$4:'TEAM DETAIL SCORING'!$Y$250,17,FALSE)</f>
        <v>8</v>
      </c>
      <c r="T35" s="56">
        <f>VLOOKUP($C35, 'TEAM DETAIL SCORING'!$C$4:'TEAM DETAIL SCORING'!$Y$250,18,FALSE)</f>
        <v>5</v>
      </c>
      <c r="U35" s="56">
        <f>VLOOKUP($C35, 'TEAM DETAIL SCORING'!$C$4:'TEAM DETAIL SCORING'!$Y$250,19,FALSE)</f>
        <v>5</v>
      </c>
      <c r="V35" s="56">
        <f>VLOOKUP($C35, 'TEAM DETAIL SCORING'!$C$4:'TEAM DETAIL SCORING'!$Y$250,20,FALSE)</f>
        <v>6</v>
      </c>
      <c r="W35" s="56">
        <f>VLOOKUP($C35, 'TEAM DETAIL SCORING'!$C$4:'TEAM DETAIL SCORING'!$Y$250,21,FALSE)</f>
        <v>5</v>
      </c>
      <c r="X35" s="57">
        <f>VLOOKUP($C35, 'TEAM DETAIL SCORING'!$C$4:'TEAM DETAIL SCORING'!$Y$250,22,FALSE)</f>
        <v>47</v>
      </c>
      <c r="Y35" s="57">
        <f t="shared" si="8"/>
        <v>93</v>
      </c>
      <c r="Z35" s="21"/>
      <c r="AA35" s="7">
        <f t="shared" si="226"/>
        <v>0</v>
      </c>
      <c r="AB35" s="7">
        <f t="shared" si="226"/>
        <v>1</v>
      </c>
      <c r="AC35" s="7">
        <f t="shared" si="226"/>
        <v>2</v>
      </c>
      <c r="AD35" s="7">
        <f t="shared" si="226"/>
        <v>1</v>
      </c>
      <c r="AE35" s="7">
        <f t="shared" si="226"/>
        <v>2</v>
      </c>
      <c r="AF35" s="7">
        <f t="shared" si="226"/>
        <v>2</v>
      </c>
      <c r="AG35" s="7">
        <f t="shared" si="226"/>
        <v>0</v>
      </c>
      <c r="AH35" s="7">
        <f t="shared" si="226"/>
        <v>2</v>
      </c>
      <c r="AI35" s="7">
        <f t="shared" si="226"/>
        <v>0</v>
      </c>
      <c r="AJ35" s="7">
        <f t="shared" si="227"/>
        <v>1</v>
      </c>
      <c r="AK35" s="7">
        <f t="shared" si="227"/>
        <v>0</v>
      </c>
      <c r="AL35" s="7">
        <f t="shared" si="227"/>
        <v>1</v>
      </c>
      <c r="AM35" s="7">
        <f t="shared" si="227"/>
        <v>2</v>
      </c>
      <c r="AN35" s="7">
        <f t="shared" si="227"/>
        <v>3</v>
      </c>
      <c r="AO35" s="7">
        <f t="shared" si="227"/>
        <v>1</v>
      </c>
      <c r="AP35" s="7">
        <f t="shared" si="227"/>
        <v>1</v>
      </c>
      <c r="AQ35" s="7">
        <f t="shared" si="227"/>
        <v>2</v>
      </c>
      <c r="AR35" s="7">
        <f t="shared" si="227"/>
        <v>0</v>
      </c>
      <c r="AS35" s="65">
        <f t="shared" si="228"/>
        <v>0</v>
      </c>
      <c r="AT35" s="66">
        <f t="shared" si="229"/>
        <v>0</v>
      </c>
      <c r="AU35" s="66">
        <f t="shared" si="230"/>
        <v>5</v>
      </c>
      <c r="AV35" s="66">
        <f t="shared" si="231"/>
        <v>6</v>
      </c>
      <c r="AW35" s="66">
        <f t="shared" si="232"/>
        <v>6</v>
      </c>
      <c r="AX35" s="67">
        <f t="shared" si="233"/>
        <v>1</v>
      </c>
      <c r="AY35" s="50" t="str">
        <f t="shared" si="234"/>
        <v/>
      </c>
      <c r="AZ35" s="50" t="str">
        <f t="shared" si="234"/>
        <v/>
      </c>
      <c r="BA35" s="50">
        <f t="shared" si="234"/>
        <v>2</v>
      </c>
      <c r="BB35" s="50" t="str">
        <f t="shared" si="234"/>
        <v/>
      </c>
      <c r="BC35" s="50" t="str">
        <f t="shared" si="234"/>
        <v/>
      </c>
      <c r="BD35" s="50">
        <f t="shared" si="234"/>
        <v>2</v>
      </c>
      <c r="BE35" s="50" t="str">
        <f t="shared" si="234"/>
        <v/>
      </c>
      <c r="BF35" s="50" t="str">
        <f t="shared" si="234"/>
        <v/>
      </c>
      <c r="BG35" s="50" t="str">
        <f t="shared" si="234"/>
        <v/>
      </c>
      <c r="BH35" s="50" t="str">
        <f t="shared" si="234"/>
        <v/>
      </c>
      <c r="BI35" s="50">
        <f t="shared" si="234"/>
        <v>0</v>
      </c>
      <c r="BJ35" s="50" t="str">
        <f t="shared" si="234"/>
        <v/>
      </c>
      <c r="BK35" s="50">
        <f t="shared" si="234"/>
        <v>2</v>
      </c>
      <c r="BL35" s="50" t="str">
        <f t="shared" si="234"/>
        <v/>
      </c>
      <c r="BM35" s="50" t="str">
        <f t="shared" si="234"/>
        <v/>
      </c>
      <c r="BN35" s="50" t="str">
        <f t="shared" si="234"/>
        <v/>
      </c>
      <c r="BO35" s="50" t="str">
        <f t="shared" si="235"/>
        <v/>
      </c>
      <c r="BP35" s="51" t="str">
        <f t="shared" si="235"/>
        <v/>
      </c>
      <c r="BQ35" s="50">
        <f t="shared" si="236"/>
        <v>0</v>
      </c>
      <c r="BR35" s="50">
        <f t="shared" si="236"/>
        <v>1</v>
      </c>
      <c r="BS35" s="50" t="str">
        <f t="shared" si="236"/>
        <v/>
      </c>
      <c r="BT35" s="50">
        <f t="shared" si="236"/>
        <v>1</v>
      </c>
      <c r="BU35" s="50" t="str">
        <f t="shared" si="236"/>
        <v/>
      </c>
      <c r="BV35" s="50" t="str">
        <f t="shared" si="236"/>
        <v/>
      </c>
      <c r="BW35" s="50">
        <f t="shared" si="236"/>
        <v>0</v>
      </c>
      <c r="BX35" s="50" t="str">
        <f t="shared" si="236"/>
        <v/>
      </c>
      <c r="BY35" s="50">
        <f t="shared" si="236"/>
        <v>0</v>
      </c>
      <c r="BZ35" s="50">
        <f t="shared" si="236"/>
        <v>1</v>
      </c>
      <c r="CA35" s="50" t="str">
        <f t="shared" si="236"/>
        <v/>
      </c>
      <c r="CB35" s="50">
        <f t="shared" si="236"/>
        <v>1</v>
      </c>
      <c r="CC35" s="50" t="str">
        <f t="shared" si="236"/>
        <v/>
      </c>
      <c r="CD35" s="50" t="str">
        <f t="shared" si="236"/>
        <v/>
      </c>
      <c r="CE35" s="50">
        <f t="shared" si="236"/>
        <v>1</v>
      </c>
      <c r="CF35" s="50">
        <f t="shared" si="236"/>
        <v>1</v>
      </c>
      <c r="CG35" s="50">
        <f t="shared" si="237"/>
        <v>2</v>
      </c>
      <c r="CH35" s="50" t="str">
        <f t="shared" si="237"/>
        <v/>
      </c>
      <c r="CI35" s="61" t="str">
        <f t="shared" si="238"/>
        <v/>
      </c>
      <c r="CJ35" s="50" t="str">
        <f t="shared" si="238"/>
        <v/>
      </c>
      <c r="CK35" s="50" t="str">
        <f t="shared" si="238"/>
        <v/>
      </c>
      <c r="CL35" s="50" t="str">
        <f t="shared" si="238"/>
        <v/>
      </c>
      <c r="CM35" s="50">
        <f t="shared" si="238"/>
        <v>2</v>
      </c>
      <c r="CN35" s="50" t="str">
        <f t="shared" si="238"/>
        <v/>
      </c>
      <c r="CO35" s="50" t="str">
        <f t="shared" si="238"/>
        <v/>
      </c>
      <c r="CP35" s="50">
        <f t="shared" si="238"/>
        <v>2</v>
      </c>
      <c r="CQ35" s="50" t="str">
        <f t="shared" si="238"/>
        <v/>
      </c>
      <c r="CR35" s="50" t="str">
        <f t="shared" si="238"/>
        <v/>
      </c>
      <c r="CS35" s="50" t="str">
        <f t="shared" si="238"/>
        <v/>
      </c>
      <c r="CT35" s="50" t="str">
        <f t="shared" si="238"/>
        <v/>
      </c>
      <c r="CU35" s="50" t="str">
        <f t="shared" si="238"/>
        <v/>
      </c>
      <c r="CV35" s="50">
        <f t="shared" si="238"/>
        <v>3</v>
      </c>
      <c r="CW35" s="50" t="str">
        <f t="shared" si="238"/>
        <v/>
      </c>
      <c r="CX35" s="50" t="str">
        <f t="shared" si="238"/>
        <v/>
      </c>
      <c r="CY35" s="50" t="str">
        <f t="shared" si="239"/>
        <v/>
      </c>
      <c r="CZ35" s="50">
        <f t="shared" si="239"/>
        <v>0</v>
      </c>
      <c r="DA35" s="68">
        <f t="shared" si="240"/>
        <v>6</v>
      </c>
      <c r="DB35" s="69">
        <f t="shared" si="241"/>
        <v>8</v>
      </c>
      <c r="DC35" s="70">
        <f t="shared" si="242"/>
        <v>7</v>
      </c>
      <c r="DD35" s="27"/>
    </row>
    <row r="36" spans="1:108" ht="18">
      <c r="A36" s="100" t="s">
        <v>164</v>
      </c>
      <c r="B36" s="53" t="s">
        <v>145</v>
      </c>
      <c r="C36" s="54" t="s">
        <v>69</v>
      </c>
      <c r="D36" s="55"/>
      <c r="E36" s="56">
        <f>VLOOKUP($C36, 'TEAM DETAIL SCORING'!$C$4:'TEAM DETAIL SCORING'!$Y$250,3,FALSE)</f>
        <v>5</v>
      </c>
      <c r="F36" s="56">
        <f>VLOOKUP($C36, 'TEAM DETAIL SCORING'!$C$4:'TEAM DETAIL SCORING'!$Y$250,4,FALSE)</f>
        <v>6</v>
      </c>
      <c r="G36" s="56">
        <f>VLOOKUP($C36, 'TEAM DETAIL SCORING'!$C$4:'TEAM DETAIL SCORING'!$Y$250,5,FALSE)</f>
        <v>5</v>
      </c>
      <c r="H36" s="56">
        <f>VLOOKUP($C36, 'TEAM DETAIL SCORING'!$C$4:'TEAM DETAIL SCORING'!$Y$250,6,FALSE)</f>
        <v>5</v>
      </c>
      <c r="I36" s="56">
        <f>VLOOKUP($C36, 'TEAM DETAIL SCORING'!$C$4:'TEAM DETAIL SCORING'!$Y$250,7,FALSE)</f>
        <v>7</v>
      </c>
      <c r="J36" s="56">
        <f>VLOOKUP($C36, 'TEAM DETAIL SCORING'!$C$4:'TEAM DETAIL SCORING'!$Y$250,8,FALSE)</f>
        <v>4</v>
      </c>
      <c r="K36" s="56">
        <f>VLOOKUP($C36, 'TEAM DETAIL SCORING'!$C$4:'TEAM DETAIL SCORING'!$Y$250,9,FALSE)</f>
        <v>6</v>
      </c>
      <c r="L36" s="56">
        <f>VLOOKUP($C36, 'TEAM DETAIL SCORING'!$C$4:'TEAM DETAIL SCORING'!$Y$250,10,FALSE)</f>
        <v>6</v>
      </c>
      <c r="M36" s="56">
        <f>VLOOKUP($C36, 'TEAM DETAIL SCORING'!$C$4:'TEAM DETAIL SCORING'!$Y$250,11,FALSE)</f>
        <v>5</v>
      </c>
      <c r="N36" s="57">
        <f>VLOOKUP($C36, 'TEAM DETAIL SCORING'!$C$4:'TEAM DETAIL SCORING'!$Y$250,12,FALSE)</f>
        <v>49</v>
      </c>
      <c r="O36" s="56">
        <f>VLOOKUP($C36, 'TEAM DETAIL SCORING'!$C$4:'TEAM DETAIL SCORING'!$Y$250,13,FALSE)</f>
        <v>5</v>
      </c>
      <c r="P36" s="56">
        <f>VLOOKUP($C36, 'TEAM DETAIL SCORING'!$C$4:'TEAM DETAIL SCORING'!$Y$250,14,FALSE)</f>
        <v>3</v>
      </c>
      <c r="Q36" s="56">
        <f>VLOOKUP($C36, 'TEAM DETAIL SCORING'!$C$4:'TEAM DETAIL SCORING'!$Y$250,15,FALSE)</f>
        <v>6</v>
      </c>
      <c r="R36" s="56">
        <f>VLOOKUP($C36, 'TEAM DETAIL SCORING'!$C$4:'TEAM DETAIL SCORING'!$Y$250,16,FALSE)</f>
        <v>4</v>
      </c>
      <c r="S36" s="56">
        <f>VLOOKUP($C36, 'TEAM DETAIL SCORING'!$C$4:'TEAM DETAIL SCORING'!$Y$250,17,FALSE)</f>
        <v>7</v>
      </c>
      <c r="T36" s="56">
        <f>VLOOKUP($C36, 'TEAM DETAIL SCORING'!$C$4:'TEAM DETAIL SCORING'!$Y$250,18,FALSE)</f>
        <v>5</v>
      </c>
      <c r="U36" s="56">
        <f>VLOOKUP($C36, 'TEAM DETAIL SCORING'!$C$4:'TEAM DETAIL SCORING'!$Y$250,19,FALSE)</f>
        <v>4</v>
      </c>
      <c r="V36" s="56">
        <f>VLOOKUP($C36, 'TEAM DETAIL SCORING'!$C$4:'TEAM DETAIL SCORING'!$Y$250,20,FALSE)</f>
        <v>4</v>
      </c>
      <c r="W36" s="56">
        <f>VLOOKUP($C36, 'TEAM DETAIL SCORING'!$C$4:'TEAM DETAIL SCORING'!$Y$250,21,FALSE)</f>
        <v>6</v>
      </c>
      <c r="X36" s="57">
        <f>VLOOKUP($C36, 'TEAM DETAIL SCORING'!$C$4:'TEAM DETAIL SCORING'!$Y$250,22,FALSE)</f>
        <v>44</v>
      </c>
      <c r="Y36" s="57">
        <f t="shared" si="8"/>
        <v>93</v>
      </c>
      <c r="Z36" s="21"/>
      <c r="AA36" s="7">
        <f t="shared" ref="AA36:AI37" si="243">IF(E36="","",E36-E$4)</f>
        <v>1</v>
      </c>
      <c r="AB36" s="7">
        <f t="shared" si="243"/>
        <v>2</v>
      </c>
      <c r="AC36" s="7">
        <f t="shared" si="243"/>
        <v>2</v>
      </c>
      <c r="AD36" s="7">
        <f t="shared" si="243"/>
        <v>1</v>
      </c>
      <c r="AE36" s="7">
        <f t="shared" si="243"/>
        <v>2</v>
      </c>
      <c r="AF36" s="7">
        <f t="shared" si="243"/>
        <v>1</v>
      </c>
      <c r="AG36" s="7">
        <f t="shared" si="243"/>
        <v>2</v>
      </c>
      <c r="AH36" s="7">
        <f t="shared" si="243"/>
        <v>1</v>
      </c>
      <c r="AI36" s="7">
        <f t="shared" si="243"/>
        <v>1</v>
      </c>
      <c r="AJ36" s="7">
        <f t="shared" ref="AJ36:AR37" si="244">IF(O36="","",O36-O$4)</f>
        <v>1</v>
      </c>
      <c r="AK36" s="7">
        <f t="shared" si="244"/>
        <v>0</v>
      </c>
      <c r="AL36" s="7">
        <f t="shared" si="244"/>
        <v>2</v>
      </c>
      <c r="AM36" s="7">
        <f t="shared" si="244"/>
        <v>1</v>
      </c>
      <c r="AN36" s="7">
        <f t="shared" si="244"/>
        <v>2</v>
      </c>
      <c r="AO36" s="7">
        <f t="shared" si="244"/>
        <v>1</v>
      </c>
      <c r="AP36" s="7">
        <f t="shared" si="244"/>
        <v>0</v>
      </c>
      <c r="AQ36" s="7">
        <f t="shared" si="244"/>
        <v>0</v>
      </c>
      <c r="AR36" s="7">
        <f t="shared" si="244"/>
        <v>1</v>
      </c>
      <c r="AS36" s="58">
        <f t="shared" ref="AS36:AS37" si="245">COUNTIF($AA36:$AR36,"=-2")</f>
        <v>0</v>
      </c>
      <c r="AT36" s="59">
        <f t="shared" ref="AT36:AT37" si="246">COUNTIF($AA36:$AR36,"=-1")</f>
        <v>0</v>
      </c>
      <c r="AU36" s="59">
        <f t="shared" ref="AU36:AU37" si="247">COUNTIF($AA36:$AR36,"=0")</f>
        <v>3</v>
      </c>
      <c r="AV36" s="59">
        <f t="shared" ref="AV36:AV37" si="248">COUNTIF($AA36:$AR36,"=1")</f>
        <v>9</v>
      </c>
      <c r="AW36" s="59">
        <f t="shared" ref="AW36:AW37" si="249">COUNTIF($AA36:$AR36,"=2")</f>
        <v>6</v>
      </c>
      <c r="AX36" s="60">
        <f t="shared" ref="AX36:AX37" si="250">COUNTIF($AA36:$AR36,"&gt;2")</f>
        <v>0</v>
      </c>
      <c r="AY36" s="50" t="str">
        <f t="shared" ref="AY36:BN37" si="251">IF(AA$4=3,AA36,"")</f>
        <v/>
      </c>
      <c r="AZ36" s="50" t="str">
        <f t="shared" si="251"/>
        <v/>
      </c>
      <c r="BA36" s="50">
        <f t="shared" si="251"/>
        <v>2</v>
      </c>
      <c r="BB36" s="50" t="str">
        <f t="shared" si="251"/>
        <v/>
      </c>
      <c r="BC36" s="50" t="str">
        <f t="shared" si="251"/>
        <v/>
      </c>
      <c r="BD36" s="50">
        <f t="shared" si="251"/>
        <v>1</v>
      </c>
      <c r="BE36" s="50" t="str">
        <f t="shared" si="251"/>
        <v/>
      </c>
      <c r="BF36" s="50" t="str">
        <f t="shared" si="251"/>
        <v/>
      </c>
      <c r="BG36" s="50" t="str">
        <f t="shared" si="251"/>
        <v/>
      </c>
      <c r="BH36" s="50" t="str">
        <f t="shared" si="251"/>
        <v/>
      </c>
      <c r="BI36" s="50">
        <f t="shared" si="251"/>
        <v>0</v>
      </c>
      <c r="BJ36" s="50" t="str">
        <f t="shared" si="251"/>
        <v/>
      </c>
      <c r="BK36" s="50">
        <f t="shared" si="251"/>
        <v>1</v>
      </c>
      <c r="BL36" s="50" t="str">
        <f t="shared" si="251"/>
        <v/>
      </c>
      <c r="BM36" s="50" t="str">
        <f t="shared" si="251"/>
        <v/>
      </c>
      <c r="BN36" s="50" t="str">
        <f t="shared" si="251"/>
        <v/>
      </c>
      <c r="BO36" s="50" t="str">
        <f t="shared" ref="BO36:BP37" si="252">IF(AQ$4=3,AQ36,"")</f>
        <v/>
      </c>
      <c r="BP36" s="51" t="str">
        <f t="shared" si="252"/>
        <v/>
      </c>
      <c r="BQ36" s="50">
        <f t="shared" ref="BQ36:CF37" si="253">IF(AA$4=4,AA36,"")</f>
        <v>1</v>
      </c>
      <c r="BR36" s="50">
        <f t="shared" si="253"/>
        <v>2</v>
      </c>
      <c r="BS36" s="50" t="str">
        <f t="shared" si="253"/>
        <v/>
      </c>
      <c r="BT36" s="50">
        <f t="shared" si="253"/>
        <v>1</v>
      </c>
      <c r="BU36" s="50" t="str">
        <f t="shared" si="253"/>
        <v/>
      </c>
      <c r="BV36" s="50" t="str">
        <f t="shared" si="253"/>
        <v/>
      </c>
      <c r="BW36" s="50">
        <f t="shared" si="253"/>
        <v>2</v>
      </c>
      <c r="BX36" s="50" t="str">
        <f t="shared" si="253"/>
        <v/>
      </c>
      <c r="BY36" s="50">
        <f t="shared" si="253"/>
        <v>1</v>
      </c>
      <c r="BZ36" s="50">
        <f t="shared" si="253"/>
        <v>1</v>
      </c>
      <c r="CA36" s="50" t="str">
        <f t="shared" si="253"/>
        <v/>
      </c>
      <c r="CB36" s="50">
        <f t="shared" si="253"/>
        <v>2</v>
      </c>
      <c r="CC36" s="50" t="str">
        <f t="shared" si="253"/>
        <v/>
      </c>
      <c r="CD36" s="50" t="str">
        <f t="shared" si="253"/>
        <v/>
      </c>
      <c r="CE36" s="50">
        <f t="shared" si="253"/>
        <v>1</v>
      </c>
      <c r="CF36" s="50">
        <f t="shared" si="253"/>
        <v>0</v>
      </c>
      <c r="CG36" s="50">
        <f t="shared" ref="CG36:CH37" si="254">IF(AQ$4=4,AQ36,"")</f>
        <v>0</v>
      </c>
      <c r="CH36" s="50" t="str">
        <f t="shared" si="254"/>
        <v/>
      </c>
      <c r="CI36" s="61" t="str">
        <f t="shared" ref="CI36:CX37" si="255">IF(AA$4=5,AA36,"")</f>
        <v/>
      </c>
      <c r="CJ36" s="50" t="str">
        <f t="shared" si="255"/>
        <v/>
      </c>
      <c r="CK36" s="50" t="str">
        <f t="shared" si="255"/>
        <v/>
      </c>
      <c r="CL36" s="50" t="str">
        <f t="shared" si="255"/>
        <v/>
      </c>
      <c r="CM36" s="50">
        <f t="shared" si="255"/>
        <v>2</v>
      </c>
      <c r="CN36" s="50" t="str">
        <f t="shared" si="255"/>
        <v/>
      </c>
      <c r="CO36" s="50" t="str">
        <f t="shared" si="255"/>
        <v/>
      </c>
      <c r="CP36" s="50">
        <f t="shared" si="255"/>
        <v>1</v>
      </c>
      <c r="CQ36" s="50" t="str">
        <f t="shared" si="255"/>
        <v/>
      </c>
      <c r="CR36" s="50" t="str">
        <f t="shared" si="255"/>
        <v/>
      </c>
      <c r="CS36" s="50" t="str">
        <f t="shared" si="255"/>
        <v/>
      </c>
      <c r="CT36" s="50" t="str">
        <f t="shared" si="255"/>
        <v/>
      </c>
      <c r="CU36" s="50" t="str">
        <f t="shared" si="255"/>
        <v/>
      </c>
      <c r="CV36" s="50">
        <f t="shared" si="255"/>
        <v>2</v>
      </c>
      <c r="CW36" s="50" t="str">
        <f t="shared" si="255"/>
        <v/>
      </c>
      <c r="CX36" s="50" t="str">
        <f t="shared" si="255"/>
        <v/>
      </c>
      <c r="CY36" s="50" t="str">
        <f t="shared" ref="CY36:CZ37" si="256">IF(AQ$4=5,AQ36,"")</f>
        <v/>
      </c>
      <c r="CZ36" s="50">
        <f t="shared" si="256"/>
        <v>1</v>
      </c>
      <c r="DA36" s="62">
        <f t="shared" ref="DA36:DA37" si="257">SUM(AY36:BP36)</f>
        <v>4</v>
      </c>
      <c r="DB36" s="63">
        <f t="shared" ref="DB36:DB37" si="258">SUM(BQ36:CH36)</f>
        <v>11</v>
      </c>
      <c r="DC36" s="64">
        <f t="shared" ref="DC36:DC37" si="259">SUM(CI36:CZ36)</f>
        <v>6</v>
      </c>
      <c r="DD36" s="27"/>
    </row>
    <row r="37" spans="1:108" ht="18">
      <c r="A37" s="100" t="s">
        <v>164</v>
      </c>
      <c r="B37" s="53" t="s">
        <v>130</v>
      </c>
      <c r="C37" s="54" t="s">
        <v>124</v>
      </c>
      <c r="D37" s="55"/>
      <c r="E37" s="56">
        <f>VLOOKUP($C37, 'TEAM DETAIL SCORING'!$C$4:'TEAM DETAIL SCORING'!$Y$250,3,FALSE)</f>
        <v>4</v>
      </c>
      <c r="F37" s="56">
        <f>VLOOKUP($C37, 'TEAM DETAIL SCORING'!$C$4:'TEAM DETAIL SCORING'!$Y$250,4,FALSE)</f>
        <v>5</v>
      </c>
      <c r="G37" s="56">
        <f>VLOOKUP($C37, 'TEAM DETAIL SCORING'!$C$4:'TEAM DETAIL SCORING'!$Y$250,5,FALSE)</f>
        <v>4</v>
      </c>
      <c r="H37" s="56">
        <f>VLOOKUP($C37, 'TEAM DETAIL SCORING'!$C$4:'TEAM DETAIL SCORING'!$Y$250,6,FALSE)</f>
        <v>5</v>
      </c>
      <c r="I37" s="56">
        <f>VLOOKUP($C37, 'TEAM DETAIL SCORING'!$C$4:'TEAM DETAIL SCORING'!$Y$250,7,FALSE)</f>
        <v>6</v>
      </c>
      <c r="J37" s="56">
        <f>VLOOKUP($C37, 'TEAM DETAIL SCORING'!$C$4:'TEAM DETAIL SCORING'!$Y$250,8,FALSE)</f>
        <v>6</v>
      </c>
      <c r="K37" s="56">
        <f>VLOOKUP($C37, 'TEAM DETAIL SCORING'!$C$4:'TEAM DETAIL SCORING'!$Y$250,9,FALSE)</f>
        <v>5</v>
      </c>
      <c r="L37" s="56">
        <f>VLOOKUP($C37, 'TEAM DETAIL SCORING'!$C$4:'TEAM DETAIL SCORING'!$Y$250,10,FALSE)</f>
        <v>6</v>
      </c>
      <c r="M37" s="56">
        <f>VLOOKUP($C37, 'TEAM DETAIL SCORING'!$C$4:'TEAM DETAIL SCORING'!$Y$250,11,FALSE)</f>
        <v>8</v>
      </c>
      <c r="N37" s="57">
        <f>VLOOKUP($C37, 'TEAM DETAIL SCORING'!$C$4:'TEAM DETAIL SCORING'!$Y$250,12,FALSE)</f>
        <v>49</v>
      </c>
      <c r="O37" s="56">
        <f>VLOOKUP($C37, 'TEAM DETAIL SCORING'!$C$4:'TEAM DETAIL SCORING'!$Y$250,13,FALSE)</f>
        <v>5</v>
      </c>
      <c r="P37" s="56">
        <f>VLOOKUP($C37, 'TEAM DETAIL SCORING'!$C$4:'TEAM DETAIL SCORING'!$Y$250,14,FALSE)</f>
        <v>4</v>
      </c>
      <c r="Q37" s="56">
        <f>VLOOKUP($C37, 'TEAM DETAIL SCORING'!$C$4:'TEAM DETAIL SCORING'!$Y$250,15,FALSE)</f>
        <v>6</v>
      </c>
      <c r="R37" s="56">
        <f>VLOOKUP($C37, 'TEAM DETAIL SCORING'!$C$4:'TEAM DETAIL SCORING'!$Y$250,16,FALSE)</f>
        <v>3</v>
      </c>
      <c r="S37" s="56">
        <f>VLOOKUP($C37, 'TEAM DETAIL SCORING'!$C$4:'TEAM DETAIL SCORING'!$Y$250,17,FALSE)</f>
        <v>5</v>
      </c>
      <c r="T37" s="56">
        <f>VLOOKUP($C37, 'TEAM DETAIL SCORING'!$C$4:'TEAM DETAIL SCORING'!$Y$250,18,FALSE)</f>
        <v>6</v>
      </c>
      <c r="U37" s="56">
        <f>VLOOKUP($C37, 'TEAM DETAIL SCORING'!$C$4:'TEAM DETAIL SCORING'!$Y$250,19,FALSE)</f>
        <v>6</v>
      </c>
      <c r="V37" s="56">
        <f>VLOOKUP($C37, 'TEAM DETAIL SCORING'!$C$4:'TEAM DETAIL SCORING'!$Y$250,20,FALSE)</f>
        <v>4</v>
      </c>
      <c r="W37" s="56">
        <f>VLOOKUP($C37, 'TEAM DETAIL SCORING'!$C$4:'TEAM DETAIL SCORING'!$Y$250,21,FALSE)</f>
        <v>5</v>
      </c>
      <c r="X37" s="57">
        <f>VLOOKUP($C37, 'TEAM DETAIL SCORING'!$C$4:'TEAM DETAIL SCORING'!$Y$250,22,FALSE)</f>
        <v>44</v>
      </c>
      <c r="Y37" s="57">
        <f t="shared" si="8"/>
        <v>93</v>
      </c>
      <c r="Z37" s="21"/>
      <c r="AA37" s="7">
        <f t="shared" si="243"/>
        <v>0</v>
      </c>
      <c r="AB37" s="7">
        <f t="shared" si="243"/>
        <v>1</v>
      </c>
      <c r="AC37" s="7">
        <f t="shared" si="243"/>
        <v>1</v>
      </c>
      <c r="AD37" s="7">
        <f t="shared" si="243"/>
        <v>1</v>
      </c>
      <c r="AE37" s="7">
        <f t="shared" si="243"/>
        <v>1</v>
      </c>
      <c r="AF37" s="7">
        <f t="shared" si="243"/>
        <v>3</v>
      </c>
      <c r="AG37" s="7">
        <f t="shared" si="243"/>
        <v>1</v>
      </c>
      <c r="AH37" s="7">
        <f t="shared" si="243"/>
        <v>1</v>
      </c>
      <c r="AI37" s="7">
        <f t="shared" si="243"/>
        <v>4</v>
      </c>
      <c r="AJ37" s="7">
        <f t="shared" si="244"/>
        <v>1</v>
      </c>
      <c r="AK37" s="7">
        <f t="shared" si="244"/>
        <v>1</v>
      </c>
      <c r="AL37" s="7">
        <f t="shared" si="244"/>
        <v>2</v>
      </c>
      <c r="AM37" s="7">
        <f t="shared" si="244"/>
        <v>0</v>
      </c>
      <c r="AN37" s="7">
        <f t="shared" si="244"/>
        <v>0</v>
      </c>
      <c r="AO37" s="7">
        <f t="shared" si="244"/>
        <v>2</v>
      </c>
      <c r="AP37" s="7">
        <f t="shared" si="244"/>
        <v>2</v>
      </c>
      <c r="AQ37" s="7">
        <f t="shared" si="244"/>
        <v>0</v>
      </c>
      <c r="AR37" s="7">
        <f t="shared" si="244"/>
        <v>0</v>
      </c>
      <c r="AS37" s="65">
        <f t="shared" si="245"/>
        <v>0</v>
      </c>
      <c r="AT37" s="66">
        <f t="shared" si="246"/>
        <v>0</v>
      </c>
      <c r="AU37" s="66">
        <f t="shared" si="247"/>
        <v>5</v>
      </c>
      <c r="AV37" s="66">
        <f t="shared" si="248"/>
        <v>8</v>
      </c>
      <c r="AW37" s="66">
        <f t="shared" si="249"/>
        <v>3</v>
      </c>
      <c r="AX37" s="67">
        <f t="shared" si="250"/>
        <v>2</v>
      </c>
      <c r="AY37" s="50" t="str">
        <f t="shared" si="251"/>
        <v/>
      </c>
      <c r="AZ37" s="50" t="str">
        <f t="shared" si="251"/>
        <v/>
      </c>
      <c r="BA37" s="50">
        <f t="shared" si="251"/>
        <v>1</v>
      </c>
      <c r="BB37" s="50" t="str">
        <f t="shared" si="251"/>
        <v/>
      </c>
      <c r="BC37" s="50" t="str">
        <f t="shared" si="251"/>
        <v/>
      </c>
      <c r="BD37" s="50">
        <f t="shared" si="251"/>
        <v>3</v>
      </c>
      <c r="BE37" s="50" t="str">
        <f t="shared" si="251"/>
        <v/>
      </c>
      <c r="BF37" s="50" t="str">
        <f t="shared" si="251"/>
        <v/>
      </c>
      <c r="BG37" s="50" t="str">
        <f t="shared" si="251"/>
        <v/>
      </c>
      <c r="BH37" s="50" t="str">
        <f t="shared" si="251"/>
        <v/>
      </c>
      <c r="BI37" s="50">
        <f t="shared" si="251"/>
        <v>1</v>
      </c>
      <c r="BJ37" s="50" t="str">
        <f t="shared" si="251"/>
        <v/>
      </c>
      <c r="BK37" s="50">
        <f t="shared" si="251"/>
        <v>0</v>
      </c>
      <c r="BL37" s="50" t="str">
        <f t="shared" si="251"/>
        <v/>
      </c>
      <c r="BM37" s="50" t="str">
        <f t="shared" si="251"/>
        <v/>
      </c>
      <c r="BN37" s="50" t="str">
        <f t="shared" si="251"/>
        <v/>
      </c>
      <c r="BO37" s="50" t="str">
        <f t="shared" si="252"/>
        <v/>
      </c>
      <c r="BP37" s="51" t="str">
        <f t="shared" si="252"/>
        <v/>
      </c>
      <c r="BQ37" s="50">
        <f t="shared" si="253"/>
        <v>0</v>
      </c>
      <c r="BR37" s="50">
        <f t="shared" si="253"/>
        <v>1</v>
      </c>
      <c r="BS37" s="50" t="str">
        <f t="shared" si="253"/>
        <v/>
      </c>
      <c r="BT37" s="50">
        <f t="shared" si="253"/>
        <v>1</v>
      </c>
      <c r="BU37" s="50" t="str">
        <f t="shared" si="253"/>
        <v/>
      </c>
      <c r="BV37" s="50" t="str">
        <f t="shared" si="253"/>
        <v/>
      </c>
      <c r="BW37" s="50">
        <f t="shared" si="253"/>
        <v>1</v>
      </c>
      <c r="BX37" s="50" t="str">
        <f t="shared" si="253"/>
        <v/>
      </c>
      <c r="BY37" s="50">
        <f t="shared" si="253"/>
        <v>4</v>
      </c>
      <c r="BZ37" s="50">
        <f t="shared" si="253"/>
        <v>1</v>
      </c>
      <c r="CA37" s="50" t="str">
        <f t="shared" si="253"/>
        <v/>
      </c>
      <c r="CB37" s="50">
        <f t="shared" si="253"/>
        <v>2</v>
      </c>
      <c r="CC37" s="50" t="str">
        <f t="shared" si="253"/>
        <v/>
      </c>
      <c r="CD37" s="50" t="str">
        <f t="shared" si="253"/>
        <v/>
      </c>
      <c r="CE37" s="50">
        <f t="shared" si="253"/>
        <v>2</v>
      </c>
      <c r="CF37" s="50">
        <f t="shared" si="253"/>
        <v>2</v>
      </c>
      <c r="CG37" s="50">
        <f t="shared" si="254"/>
        <v>0</v>
      </c>
      <c r="CH37" s="50" t="str">
        <f t="shared" si="254"/>
        <v/>
      </c>
      <c r="CI37" s="61" t="str">
        <f t="shared" si="255"/>
        <v/>
      </c>
      <c r="CJ37" s="50" t="str">
        <f t="shared" si="255"/>
        <v/>
      </c>
      <c r="CK37" s="50" t="str">
        <f t="shared" si="255"/>
        <v/>
      </c>
      <c r="CL37" s="50" t="str">
        <f t="shared" si="255"/>
        <v/>
      </c>
      <c r="CM37" s="50">
        <f t="shared" si="255"/>
        <v>1</v>
      </c>
      <c r="CN37" s="50" t="str">
        <f t="shared" si="255"/>
        <v/>
      </c>
      <c r="CO37" s="50" t="str">
        <f t="shared" si="255"/>
        <v/>
      </c>
      <c r="CP37" s="50">
        <f t="shared" si="255"/>
        <v>1</v>
      </c>
      <c r="CQ37" s="50" t="str">
        <f t="shared" si="255"/>
        <v/>
      </c>
      <c r="CR37" s="50" t="str">
        <f t="shared" si="255"/>
        <v/>
      </c>
      <c r="CS37" s="50" t="str">
        <f t="shared" si="255"/>
        <v/>
      </c>
      <c r="CT37" s="50" t="str">
        <f t="shared" si="255"/>
        <v/>
      </c>
      <c r="CU37" s="50" t="str">
        <f t="shared" si="255"/>
        <v/>
      </c>
      <c r="CV37" s="50">
        <f t="shared" si="255"/>
        <v>0</v>
      </c>
      <c r="CW37" s="50" t="str">
        <f t="shared" si="255"/>
        <v/>
      </c>
      <c r="CX37" s="50" t="str">
        <f t="shared" si="255"/>
        <v/>
      </c>
      <c r="CY37" s="50" t="str">
        <f t="shared" si="256"/>
        <v/>
      </c>
      <c r="CZ37" s="50">
        <f t="shared" si="256"/>
        <v>0</v>
      </c>
      <c r="DA37" s="68">
        <f t="shared" si="257"/>
        <v>5</v>
      </c>
      <c r="DB37" s="69">
        <f t="shared" si="258"/>
        <v>14</v>
      </c>
      <c r="DC37" s="70">
        <f t="shared" si="259"/>
        <v>2</v>
      </c>
      <c r="DD37" s="27"/>
    </row>
    <row r="38" spans="1:108" ht="18">
      <c r="A38" s="100">
        <v>33</v>
      </c>
      <c r="B38" s="53" t="s">
        <v>142</v>
      </c>
      <c r="C38" s="54" t="s">
        <v>81</v>
      </c>
      <c r="D38" s="55"/>
      <c r="E38" s="56">
        <f>VLOOKUP($C38, 'TEAM DETAIL SCORING'!$C$4:'TEAM DETAIL SCORING'!$Y$250,3,FALSE)</f>
        <v>5</v>
      </c>
      <c r="F38" s="56">
        <f>VLOOKUP($C38, 'TEAM DETAIL SCORING'!$C$4:'TEAM DETAIL SCORING'!$Y$250,4,FALSE)</f>
        <v>5</v>
      </c>
      <c r="G38" s="56">
        <f>VLOOKUP($C38, 'TEAM DETAIL SCORING'!$C$4:'TEAM DETAIL SCORING'!$Y$250,5,FALSE)</f>
        <v>5</v>
      </c>
      <c r="H38" s="56">
        <f>VLOOKUP($C38, 'TEAM DETAIL SCORING'!$C$4:'TEAM DETAIL SCORING'!$Y$250,6,FALSE)</f>
        <v>5</v>
      </c>
      <c r="I38" s="56">
        <f>VLOOKUP($C38, 'TEAM DETAIL SCORING'!$C$4:'TEAM DETAIL SCORING'!$Y$250,7,FALSE)</f>
        <v>6</v>
      </c>
      <c r="J38" s="56">
        <f>VLOOKUP($C38, 'TEAM DETAIL SCORING'!$C$4:'TEAM DETAIL SCORING'!$Y$250,8,FALSE)</f>
        <v>4</v>
      </c>
      <c r="K38" s="56">
        <f>VLOOKUP($C38, 'TEAM DETAIL SCORING'!$C$4:'TEAM DETAIL SCORING'!$Y$250,9,FALSE)</f>
        <v>5</v>
      </c>
      <c r="L38" s="56">
        <f>VLOOKUP($C38, 'TEAM DETAIL SCORING'!$C$4:'TEAM DETAIL SCORING'!$Y$250,10,FALSE)</f>
        <v>7</v>
      </c>
      <c r="M38" s="56">
        <f>VLOOKUP($C38, 'TEAM DETAIL SCORING'!$C$4:'TEAM DETAIL SCORING'!$Y$250,11,FALSE)</f>
        <v>7</v>
      </c>
      <c r="N38" s="57">
        <f>VLOOKUP($C38, 'TEAM DETAIL SCORING'!$C$4:'TEAM DETAIL SCORING'!$Y$250,12,FALSE)</f>
        <v>49</v>
      </c>
      <c r="O38" s="56">
        <f>VLOOKUP($C38, 'TEAM DETAIL SCORING'!$C$4:'TEAM DETAIL SCORING'!$Y$250,13,FALSE)</f>
        <v>5</v>
      </c>
      <c r="P38" s="56">
        <f>VLOOKUP($C38, 'TEAM DETAIL SCORING'!$C$4:'TEAM DETAIL SCORING'!$Y$250,14,FALSE)</f>
        <v>4</v>
      </c>
      <c r="Q38" s="56">
        <f>VLOOKUP($C38, 'TEAM DETAIL SCORING'!$C$4:'TEAM DETAIL SCORING'!$Y$250,15,FALSE)</f>
        <v>6</v>
      </c>
      <c r="R38" s="56">
        <f>VLOOKUP($C38, 'TEAM DETAIL SCORING'!$C$4:'TEAM DETAIL SCORING'!$Y$250,16,FALSE)</f>
        <v>4</v>
      </c>
      <c r="S38" s="56">
        <f>VLOOKUP($C38, 'TEAM DETAIL SCORING'!$C$4:'TEAM DETAIL SCORING'!$Y$250,17,FALSE)</f>
        <v>5</v>
      </c>
      <c r="T38" s="56">
        <f>VLOOKUP($C38, 'TEAM DETAIL SCORING'!$C$4:'TEAM DETAIL SCORING'!$Y$250,18,FALSE)</f>
        <v>5</v>
      </c>
      <c r="U38" s="56">
        <f>VLOOKUP($C38, 'TEAM DETAIL SCORING'!$C$4:'TEAM DETAIL SCORING'!$Y$250,19,FALSE)</f>
        <v>5</v>
      </c>
      <c r="V38" s="56">
        <f>VLOOKUP($C38, 'TEAM DETAIL SCORING'!$C$4:'TEAM DETAIL SCORING'!$Y$250,20,FALSE)</f>
        <v>4</v>
      </c>
      <c r="W38" s="56">
        <f>VLOOKUP($C38, 'TEAM DETAIL SCORING'!$C$4:'TEAM DETAIL SCORING'!$Y$250,21,FALSE)</f>
        <v>7</v>
      </c>
      <c r="X38" s="57">
        <f>VLOOKUP($C38, 'TEAM DETAIL SCORING'!$C$4:'TEAM DETAIL SCORING'!$Y$250,22,FALSE)</f>
        <v>45</v>
      </c>
      <c r="Y38" s="57">
        <f t="shared" si="8"/>
        <v>94</v>
      </c>
      <c r="Z38" s="21"/>
      <c r="AA38" s="7">
        <f t="shared" ref="AA38:AI39" si="260">IF(E38="","",E38-E$4)</f>
        <v>1</v>
      </c>
      <c r="AB38" s="7">
        <f t="shared" si="260"/>
        <v>1</v>
      </c>
      <c r="AC38" s="7">
        <f t="shared" si="260"/>
        <v>2</v>
      </c>
      <c r="AD38" s="7">
        <f t="shared" si="260"/>
        <v>1</v>
      </c>
      <c r="AE38" s="7">
        <f t="shared" si="260"/>
        <v>1</v>
      </c>
      <c r="AF38" s="7">
        <f t="shared" si="260"/>
        <v>1</v>
      </c>
      <c r="AG38" s="7">
        <f t="shared" si="260"/>
        <v>1</v>
      </c>
      <c r="AH38" s="7">
        <f t="shared" si="260"/>
        <v>2</v>
      </c>
      <c r="AI38" s="7">
        <f t="shared" si="260"/>
        <v>3</v>
      </c>
      <c r="AJ38" s="7">
        <f t="shared" ref="AJ38:AR39" si="261">IF(O38="","",O38-O$4)</f>
        <v>1</v>
      </c>
      <c r="AK38" s="7">
        <f t="shared" si="261"/>
        <v>1</v>
      </c>
      <c r="AL38" s="7">
        <f t="shared" si="261"/>
        <v>2</v>
      </c>
      <c r="AM38" s="7">
        <f t="shared" si="261"/>
        <v>1</v>
      </c>
      <c r="AN38" s="7">
        <f t="shared" si="261"/>
        <v>0</v>
      </c>
      <c r="AO38" s="7">
        <f t="shared" si="261"/>
        <v>1</v>
      </c>
      <c r="AP38" s="7">
        <f t="shared" si="261"/>
        <v>1</v>
      </c>
      <c r="AQ38" s="7">
        <f t="shared" si="261"/>
        <v>0</v>
      </c>
      <c r="AR38" s="7">
        <f t="shared" si="261"/>
        <v>2</v>
      </c>
      <c r="AS38" s="58">
        <f t="shared" ref="AS38:AS39" si="262">COUNTIF($AA38:$AR38,"=-2")</f>
        <v>0</v>
      </c>
      <c r="AT38" s="59">
        <f t="shared" ref="AT38:AT39" si="263">COUNTIF($AA38:$AR38,"=-1")</f>
        <v>0</v>
      </c>
      <c r="AU38" s="59">
        <f t="shared" ref="AU38:AU39" si="264">COUNTIF($AA38:$AR38,"=0")</f>
        <v>2</v>
      </c>
      <c r="AV38" s="59">
        <f t="shared" ref="AV38:AV39" si="265">COUNTIF($AA38:$AR38,"=1")</f>
        <v>11</v>
      </c>
      <c r="AW38" s="59">
        <f t="shared" ref="AW38:AW39" si="266">COUNTIF($AA38:$AR38,"=2")</f>
        <v>4</v>
      </c>
      <c r="AX38" s="60">
        <f t="shared" ref="AX38:AX39" si="267">COUNTIF($AA38:$AR38,"&gt;2")</f>
        <v>1</v>
      </c>
      <c r="AY38" s="50" t="str">
        <f t="shared" ref="AY38:BN39" si="268">IF(AA$4=3,AA38,"")</f>
        <v/>
      </c>
      <c r="AZ38" s="50" t="str">
        <f t="shared" si="268"/>
        <v/>
      </c>
      <c r="BA38" s="50">
        <f t="shared" si="268"/>
        <v>2</v>
      </c>
      <c r="BB38" s="50" t="str">
        <f t="shared" si="268"/>
        <v/>
      </c>
      <c r="BC38" s="50" t="str">
        <f t="shared" si="268"/>
        <v/>
      </c>
      <c r="BD38" s="50">
        <f t="shared" si="268"/>
        <v>1</v>
      </c>
      <c r="BE38" s="50" t="str">
        <f t="shared" si="268"/>
        <v/>
      </c>
      <c r="BF38" s="50" t="str">
        <f t="shared" si="268"/>
        <v/>
      </c>
      <c r="BG38" s="50" t="str">
        <f t="shared" si="268"/>
        <v/>
      </c>
      <c r="BH38" s="50" t="str">
        <f t="shared" si="268"/>
        <v/>
      </c>
      <c r="BI38" s="50">
        <f t="shared" si="268"/>
        <v>1</v>
      </c>
      <c r="BJ38" s="50" t="str">
        <f t="shared" si="268"/>
        <v/>
      </c>
      <c r="BK38" s="50">
        <f t="shared" si="268"/>
        <v>1</v>
      </c>
      <c r="BL38" s="50" t="str">
        <f t="shared" si="268"/>
        <v/>
      </c>
      <c r="BM38" s="50" t="str">
        <f t="shared" si="268"/>
        <v/>
      </c>
      <c r="BN38" s="50" t="str">
        <f t="shared" si="268"/>
        <v/>
      </c>
      <c r="BO38" s="50" t="str">
        <f t="shared" ref="BO38:BP39" si="269">IF(AQ$4=3,AQ38,"")</f>
        <v/>
      </c>
      <c r="BP38" s="51" t="str">
        <f t="shared" si="269"/>
        <v/>
      </c>
      <c r="BQ38" s="50">
        <f t="shared" ref="BQ38:CF39" si="270">IF(AA$4=4,AA38,"")</f>
        <v>1</v>
      </c>
      <c r="BR38" s="50">
        <f t="shared" si="270"/>
        <v>1</v>
      </c>
      <c r="BS38" s="50" t="str">
        <f t="shared" si="270"/>
        <v/>
      </c>
      <c r="BT38" s="50">
        <f t="shared" si="270"/>
        <v>1</v>
      </c>
      <c r="BU38" s="50" t="str">
        <f t="shared" si="270"/>
        <v/>
      </c>
      <c r="BV38" s="50" t="str">
        <f t="shared" si="270"/>
        <v/>
      </c>
      <c r="BW38" s="50">
        <f t="shared" si="270"/>
        <v>1</v>
      </c>
      <c r="BX38" s="50" t="str">
        <f t="shared" si="270"/>
        <v/>
      </c>
      <c r="BY38" s="50">
        <f t="shared" si="270"/>
        <v>3</v>
      </c>
      <c r="BZ38" s="50">
        <f t="shared" si="270"/>
        <v>1</v>
      </c>
      <c r="CA38" s="50" t="str">
        <f t="shared" si="270"/>
        <v/>
      </c>
      <c r="CB38" s="50">
        <f t="shared" si="270"/>
        <v>2</v>
      </c>
      <c r="CC38" s="50" t="str">
        <f t="shared" si="270"/>
        <v/>
      </c>
      <c r="CD38" s="50" t="str">
        <f t="shared" si="270"/>
        <v/>
      </c>
      <c r="CE38" s="50">
        <f t="shared" si="270"/>
        <v>1</v>
      </c>
      <c r="CF38" s="50">
        <f t="shared" si="270"/>
        <v>1</v>
      </c>
      <c r="CG38" s="50">
        <f t="shared" ref="CG38:CH39" si="271">IF(AQ$4=4,AQ38,"")</f>
        <v>0</v>
      </c>
      <c r="CH38" s="50" t="str">
        <f t="shared" si="271"/>
        <v/>
      </c>
      <c r="CI38" s="61" t="str">
        <f t="shared" ref="CI38:CX39" si="272">IF(AA$4=5,AA38,"")</f>
        <v/>
      </c>
      <c r="CJ38" s="50" t="str">
        <f t="shared" si="272"/>
        <v/>
      </c>
      <c r="CK38" s="50" t="str">
        <f t="shared" si="272"/>
        <v/>
      </c>
      <c r="CL38" s="50" t="str">
        <f t="shared" si="272"/>
        <v/>
      </c>
      <c r="CM38" s="50">
        <f t="shared" si="272"/>
        <v>1</v>
      </c>
      <c r="CN38" s="50" t="str">
        <f t="shared" si="272"/>
        <v/>
      </c>
      <c r="CO38" s="50" t="str">
        <f t="shared" si="272"/>
        <v/>
      </c>
      <c r="CP38" s="50">
        <f t="shared" si="272"/>
        <v>2</v>
      </c>
      <c r="CQ38" s="50" t="str">
        <f t="shared" si="272"/>
        <v/>
      </c>
      <c r="CR38" s="50" t="str">
        <f t="shared" si="272"/>
        <v/>
      </c>
      <c r="CS38" s="50" t="str">
        <f t="shared" si="272"/>
        <v/>
      </c>
      <c r="CT38" s="50" t="str">
        <f t="shared" si="272"/>
        <v/>
      </c>
      <c r="CU38" s="50" t="str">
        <f t="shared" si="272"/>
        <v/>
      </c>
      <c r="CV38" s="50">
        <f t="shared" si="272"/>
        <v>0</v>
      </c>
      <c r="CW38" s="50" t="str">
        <f t="shared" si="272"/>
        <v/>
      </c>
      <c r="CX38" s="50" t="str">
        <f t="shared" si="272"/>
        <v/>
      </c>
      <c r="CY38" s="50" t="str">
        <f t="shared" ref="CY38:CZ39" si="273">IF(AQ$4=5,AQ38,"")</f>
        <v/>
      </c>
      <c r="CZ38" s="50">
        <f t="shared" si="273"/>
        <v>2</v>
      </c>
      <c r="DA38" s="62">
        <f t="shared" ref="DA38:DA39" si="274">SUM(AY38:BP38)</f>
        <v>5</v>
      </c>
      <c r="DB38" s="63">
        <f t="shared" ref="DB38:DB39" si="275">SUM(BQ38:CH38)</f>
        <v>12</v>
      </c>
      <c r="DC38" s="64">
        <f t="shared" ref="DC38:DC39" si="276">SUM(CI38:CZ38)</f>
        <v>5</v>
      </c>
      <c r="DD38" s="27"/>
    </row>
    <row r="39" spans="1:108" ht="18">
      <c r="A39" s="100" t="s">
        <v>165</v>
      </c>
      <c r="B39" s="53" t="s">
        <v>137</v>
      </c>
      <c r="C39" s="54" t="s">
        <v>95</v>
      </c>
      <c r="D39" s="55"/>
      <c r="E39" s="56">
        <f>VLOOKUP($C39, 'TEAM DETAIL SCORING'!$C$4:'TEAM DETAIL SCORING'!$Y$250,3,FALSE)</f>
        <v>5</v>
      </c>
      <c r="F39" s="56">
        <f>VLOOKUP($C39, 'TEAM DETAIL SCORING'!$C$4:'TEAM DETAIL SCORING'!$Y$250,4,FALSE)</f>
        <v>6</v>
      </c>
      <c r="G39" s="56">
        <f>VLOOKUP($C39, 'TEAM DETAIL SCORING'!$C$4:'TEAM DETAIL SCORING'!$Y$250,5,FALSE)</f>
        <v>4</v>
      </c>
      <c r="H39" s="56">
        <f>VLOOKUP($C39, 'TEAM DETAIL SCORING'!$C$4:'TEAM DETAIL SCORING'!$Y$250,6,FALSE)</f>
        <v>8</v>
      </c>
      <c r="I39" s="56">
        <f>VLOOKUP($C39, 'TEAM DETAIL SCORING'!$C$4:'TEAM DETAIL SCORING'!$Y$250,7,FALSE)</f>
        <v>6</v>
      </c>
      <c r="J39" s="56">
        <f>VLOOKUP($C39, 'TEAM DETAIL SCORING'!$C$4:'TEAM DETAIL SCORING'!$Y$250,8,FALSE)</f>
        <v>3</v>
      </c>
      <c r="K39" s="56">
        <f>VLOOKUP($C39, 'TEAM DETAIL SCORING'!$C$4:'TEAM DETAIL SCORING'!$Y$250,9,FALSE)</f>
        <v>6</v>
      </c>
      <c r="L39" s="56">
        <f>VLOOKUP($C39, 'TEAM DETAIL SCORING'!$C$4:'TEAM DETAIL SCORING'!$Y$250,10,FALSE)</f>
        <v>7</v>
      </c>
      <c r="M39" s="56">
        <f>VLOOKUP($C39, 'TEAM DETAIL SCORING'!$C$4:'TEAM DETAIL SCORING'!$Y$250,11,FALSE)</f>
        <v>8</v>
      </c>
      <c r="N39" s="57">
        <f>VLOOKUP($C39, 'TEAM DETAIL SCORING'!$C$4:'TEAM DETAIL SCORING'!$Y$250,12,FALSE)</f>
        <v>53</v>
      </c>
      <c r="O39" s="56">
        <f>VLOOKUP($C39, 'TEAM DETAIL SCORING'!$C$4:'TEAM DETAIL SCORING'!$Y$250,13,FALSE)</f>
        <v>4</v>
      </c>
      <c r="P39" s="56">
        <f>VLOOKUP($C39, 'TEAM DETAIL SCORING'!$C$4:'TEAM DETAIL SCORING'!$Y$250,14,FALSE)</f>
        <v>4</v>
      </c>
      <c r="Q39" s="56">
        <f>VLOOKUP($C39, 'TEAM DETAIL SCORING'!$C$4:'TEAM DETAIL SCORING'!$Y$250,15,FALSE)</f>
        <v>5</v>
      </c>
      <c r="R39" s="56">
        <f>VLOOKUP($C39, 'TEAM DETAIL SCORING'!$C$4:'TEAM DETAIL SCORING'!$Y$250,16,FALSE)</f>
        <v>3</v>
      </c>
      <c r="S39" s="56">
        <f>VLOOKUP($C39, 'TEAM DETAIL SCORING'!$C$4:'TEAM DETAIL SCORING'!$Y$250,17,FALSE)</f>
        <v>6</v>
      </c>
      <c r="T39" s="56">
        <f>VLOOKUP($C39, 'TEAM DETAIL SCORING'!$C$4:'TEAM DETAIL SCORING'!$Y$250,18,FALSE)</f>
        <v>6</v>
      </c>
      <c r="U39" s="56">
        <f>VLOOKUP($C39, 'TEAM DETAIL SCORING'!$C$4:'TEAM DETAIL SCORING'!$Y$250,19,FALSE)</f>
        <v>6</v>
      </c>
      <c r="V39" s="56">
        <f>VLOOKUP($C39, 'TEAM DETAIL SCORING'!$C$4:'TEAM DETAIL SCORING'!$Y$250,20,FALSE)</f>
        <v>5</v>
      </c>
      <c r="W39" s="56">
        <f>VLOOKUP($C39, 'TEAM DETAIL SCORING'!$C$4:'TEAM DETAIL SCORING'!$Y$250,21,FALSE)</f>
        <v>6</v>
      </c>
      <c r="X39" s="57">
        <f>VLOOKUP($C39, 'TEAM DETAIL SCORING'!$C$4:'TEAM DETAIL SCORING'!$Y$250,22,FALSE)</f>
        <v>45</v>
      </c>
      <c r="Y39" s="57">
        <f t="shared" si="8"/>
        <v>98</v>
      </c>
      <c r="Z39" s="21"/>
      <c r="AA39" s="7">
        <f t="shared" si="260"/>
        <v>1</v>
      </c>
      <c r="AB39" s="7">
        <f t="shared" si="260"/>
        <v>2</v>
      </c>
      <c r="AC39" s="7">
        <f t="shared" si="260"/>
        <v>1</v>
      </c>
      <c r="AD39" s="7">
        <f t="shared" si="260"/>
        <v>4</v>
      </c>
      <c r="AE39" s="7">
        <f t="shared" si="260"/>
        <v>1</v>
      </c>
      <c r="AF39" s="7">
        <f t="shared" si="260"/>
        <v>0</v>
      </c>
      <c r="AG39" s="7">
        <f t="shared" si="260"/>
        <v>2</v>
      </c>
      <c r="AH39" s="7">
        <f t="shared" si="260"/>
        <v>2</v>
      </c>
      <c r="AI39" s="7">
        <f t="shared" si="260"/>
        <v>4</v>
      </c>
      <c r="AJ39" s="7">
        <f t="shared" si="261"/>
        <v>0</v>
      </c>
      <c r="AK39" s="7">
        <f t="shared" si="261"/>
        <v>1</v>
      </c>
      <c r="AL39" s="7">
        <f t="shared" si="261"/>
        <v>1</v>
      </c>
      <c r="AM39" s="7">
        <f t="shared" si="261"/>
        <v>0</v>
      </c>
      <c r="AN39" s="7">
        <f t="shared" si="261"/>
        <v>1</v>
      </c>
      <c r="AO39" s="7">
        <f t="shared" si="261"/>
        <v>2</v>
      </c>
      <c r="AP39" s="7">
        <f t="shared" si="261"/>
        <v>2</v>
      </c>
      <c r="AQ39" s="7">
        <f t="shared" si="261"/>
        <v>1</v>
      </c>
      <c r="AR39" s="7">
        <f t="shared" si="261"/>
        <v>1</v>
      </c>
      <c r="AS39" s="65">
        <f t="shared" si="262"/>
        <v>0</v>
      </c>
      <c r="AT39" s="66">
        <f t="shared" si="263"/>
        <v>0</v>
      </c>
      <c r="AU39" s="66">
        <f t="shared" si="264"/>
        <v>3</v>
      </c>
      <c r="AV39" s="66">
        <f t="shared" si="265"/>
        <v>8</v>
      </c>
      <c r="AW39" s="66">
        <f t="shared" si="266"/>
        <v>5</v>
      </c>
      <c r="AX39" s="67">
        <f t="shared" si="267"/>
        <v>2</v>
      </c>
      <c r="AY39" s="50" t="str">
        <f t="shared" si="268"/>
        <v/>
      </c>
      <c r="AZ39" s="50" t="str">
        <f t="shared" si="268"/>
        <v/>
      </c>
      <c r="BA39" s="50">
        <f t="shared" si="268"/>
        <v>1</v>
      </c>
      <c r="BB39" s="50" t="str">
        <f t="shared" si="268"/>
        <v/>
      </c>
      <c r="BC39" s="50" t="str">
        <f t="shared" si="268"/>
        <v/>
      </c>
      <c r="BD39" s="50">
        <f t="shared" si="268"/>
        <v>0</v>
      </c>
      <c r="BE39" s="50" t="str">
        <f t="shared" si="268"/>
        <v/>
      </c>
      <c r="BF39" s="50" t="str">
        <f t="shared" si="268"/>
        <v/>
      </c>
      <c r="BG39" s="50" t="str">
        <f t="shared" si="268"/>
        <v/>
      </c>
      <c r="BH39" s="50" t="str">
        <f t="shared" si="268"/>
        <v/>
      </c>
      <c r="BI39" s="50">
        <f t="shared" si="268"/>
        <v>1</v>
      </c>
      <c r="BJ39" s="50" t="str">
        <f t="shared" si="268"/>
        <v/>
      </c>
      <c r="BK39" s="50">
        <f t="shared" si="268"/>
        <v>0</v>
      </c>
      <c r="BL39" s="50" t="str">
        <f t="shared" si="268"/>
        <v/>
      </c>
      <c r="BM39" s="50" t="str">
        <f t="shared" si="268"/>
        <v/>
      </c>
      <c r="BN39" s="50" t="str">
        <f t="shared" si="268"/>
        <v/>
      </c>
      <c r="BO39" s="50" t="str">
        <f t="shared" si="269"/>
        <v/>
      </c>
      <c r="BP39" s="51" t="str">
        <f t="shared" si="269"/>
        <v/>
      </c>
      <c r="BQ39" s="50">
        <f t="shared" si="270"/>
        <v>1</v>
      </c>
      <c r="BR39" s="50">
        <f t="shared" si="270"/>
        <v>2</v>
      </c>
      <c r="BS39" s="50" t="str">
        <f t="shared" si="270"/>
        <v/>
      </c>
      <c r="BT39" s="50">
        <f t="shared" si="270"/>
        <v>4</v>
      </c>
      <c r="BU39" s="50" t="str">
        <f t="shared" si="270"/>
        <v/>
      </c>
      <c r="BV39" s="50" t="str">
        <f t="shared" si="270"/>
        <v/>
      </c>
      <c r="BW39" s="50">
        <f t="shared" si="270"/>
        <v>2</v>
      </c>
      <c r="BX39" s="50" t="str">
        <f t="shared" si="270"/>
        <v/>
      </c>
      <c r="BY39" s="50">
        <f t="shared" si="270"/>
        <v>4</v>
      </c>
      <c r="BZ39" s="50">
        <f t="shared" si="270"/>
        <v>0</v>
      </c>
      <c r="CA39" s="50" t="str">
        <f t="shared" si="270"/>
        <v/>
      </c>
      <c r="CB39" s="50">
        <f t="shared" si="270"/>
        <v>1</v>
      </c>
      <c r="CC39" s="50" t="str">
        <f t="shared" si="270"/>
        <v/>
      </c>
      <c r="CD39" s="50" t="str">
        <f t="shared" si="270"/>
        <v/>
      </c>
      <c r="CE39" s="50">
        <f t="shared" si="270"/>
        <v>2</v>
      </c>
      <c r="CF39" s="50">
        <f t="shared" si="270"/>
        <v>2</v>
      </c>
      <c r="CG39" s="50">
        <f t="shared" si="271"/>
        <v>1</v>
      </c>
      <c r="CH39" s="50" t="str">
        <f t="shared" si="271"/>
        <v/>
      </c>
      <c r="CI39" s="61" t="str">
        <f t="shared" si="272"/>
        <v/>
      </c>
      <c r="CJ39" s="50" t="str">
        <f t="shared" si="272"/>
        <v/>
      </c>
      <c r="CK39" s="50" t="str">
        <f t="shared" si="272"/>
        <v/>
      </c>
      <c r="CL39" s="50" t="str">
        <f t="shared" si="272"/>
        <v/>
      </c>
      <c r="CM39" s="50">
        <f t="shared" si="272"/>
        <v>1</v>
      </c>
      <c r="CN39" s="50" t="str">
        <f t="shared" si="272"/>
        <v/>
      </c>
      <c r="CO39" s="50" t="str">
        <f t="shared" si="272"/>
        <v/>
      </c>
      <c r="CP39" s="50">
        <f t="shared" si="272"/>
        <v>2</v>
      </c>
      <c r="CQ39" s="50" t="str">
        <f t="shared" si="272"/>
        <v/>
      </c>
      <c r="CR39" s="50" t="str">
        <f t="shared" si="272"/>
        <v/>
      </c>
      <c r="CS39" s="50" t="str">
        <f t="shared" si="272"/>
        <v/>
      </c>
      <c r="CT39" s="50" t="str">
        <f t="shared" si="272"/>
        <v/>
      </c>
      <c r="CU39" s="50" t="str">
        <f t="shared" si="272"/>
        <v/>
      </c>
      <c r="CV39" s="50">
        <f t="shared" si="272"/>
        <v>1</v>
      </c>
      <c r="CW39" s="50" t="str">
        <f t="shared" si="272"/>
        <v/>
      </c>
      <c r="CX39" s="50" t="str">
        <f t="shared" si="272"/>
        <v/>
      </c>
      <c r="CY39" s="50" t="str">
        <f t="shared" si="273"/>
        <v/>
      </c>
      <c r="CZ39" s="50">
        <f t="shared" si="273"/>
        <v>1</v>
      </c>
      <c r="DA39" s="68">
        <f t="shared" si="274"/>
        <v>2</v>
      </c>
      <c r="DB39" s="69">
        <f t="shared" si="275"/>
        <v>19</v>
      </c>
      <c r="DC39" s="70">
        <f t="shared" si="276"/>
        <v>5</v>
      </c>
      <c r="DD39" s="27"/>
    </row>
    <row r="40" spans="1:108" ht="18">
      <c r="A40" s="100" t="s">
        <v>165</v>
      </c>
      <c r="B40" s="53" t="s">
        <v>136</v>
      </c>
      <c r="C40" s="54" t="s">
        <v>99</v>
      </c>
      <c r="D40" s="55"/>
      <c r="E40" s="56">
        <f>VLOOKUP($C40, 'TEAM DETAIL SCORING'!$C$4:'TEAM DETAIL SCORING'!$Y$250,3,FALSE)</f>
        <v>4</v>
      </c>
      <c r="F40" s="56">
        <f>VLOOKUP($C40, 'TEAM DETAIL SCORING'!$C$4:'TEAM DETAIL SCORING'!$Y$250,4,FALSE)</f>
        <v>7</v>
      </c>
      <c r="G40" s="56">
        <f>VLOOKUP($C40, 'TEAM DETAIL SCORING'!$C$4:'TEAM DETAIL SCORING'!$Y$250,5,FALSE)</f>
        <v>2</v>
      </c>
      <c r="H40" s="56">
        <f>VLOOKUP($C40, 'TEAM DETAIL SCORING'!$C$4:'TEAM DETAIL SCORING'!$Y$250,6,FALSE)</f>
        <v>4</v>
      </c>
      <c r="I40" s="56">
        <f>VLOOKUP($C40, 'TEAM DETAIL SCORING'!$C$4:'TEAM DETAIL SCORING'!$Y$250,7,FALSE)</f>
        <v>7</v>
      </c>
      <c r="J40" s="56">
        <f>VLOOKUP($C40, 'TEAM DETAIL SCORING'!$C$4:'TEAM DETAIL SCORING'!$Y$250,8,FALSE)</f>
        <v>4</v>
      </c>
      <c r="K40" s="56">
        <f>VLOOKUP($C40, 'TEAM DETAIL SCORING'!$C$4:'TEAM DETAIL SCORING'!$Y$250,9,FALSE)</f>
        <v>6</v>
      </c>
      <c r="L40" s="56">
        <f>VLOOKUP($C40, 'TEAM DETAIL SCORING'!$C$4:'TEAM DETAIL SCORING'!$Y$250,10,FALSE)</f>
        <v>8</v>
      </c>
      <c r="M40" s="56">
        <f>VLOOKUP($C40, 'TEAM DETAIL SCORING'!$C$4:'TEAM DETAIL SCORING'!$Y$250,11,FALSE)</f>
        <v>7</v>
      </c>
      <c r="N40" s="57">
        <f>VLOOKUP($C40, 'TEAM DETAIL SCORING'!$C$4:'TEAM DETAIL SCORING'!$Y$250,12,FALSE)</f>
        <v>49</v>
      </c>
      <c r="O40" s="56">
        <f>VLOOKUP($C40, 'TEAM DETAIL SCORING'!$C$4:'TEAM DETAIL SCORING'!$Y$250,13,FALSE)</f>
        <v>5</v>
      </c>
      <c r="P40" s="56">
        <f>VLOOKUP($C40, 'TEAM DETAIL SCORING'!$C$4:'TEAM DETAIL SCORING'!$Y$250,14,FALSE)</f>
        <v>5</v>
      </c>
      <c r="Q40" s="56">
        <f>VLOOKUP($C40, 'TEAM DETAIL SCORING'!$C$4:'TEAM DETAIL SCORING'!$Y$250,15,FALSE)</f>
        <v>5</v>
      </c>
      <c r="R40" s="56">
        <f>VLOOKUP($C40, 'TEAM DETAIL SCORING'!$C$4:'TEAM DETAIL SCORING'!$Y$250,16,FALSE)</f>
        <v>3</v>
      </c>
      <c r="S40" s="56">
        <f>VLOOKUP($C40, 'TEAM DETAIL SCORING'!$C$4:'TEAM DETAIL SCORING'!$Y$250,17,FALSE)</f>
        <v>9</v>
      </c>
      <c r="T40" s="56">
        <f>VLOOKUP($C40, 'TEAM DETAIL SCORING'!$C$4:'TEAM DETAIL SCORING'!$Y$250,18,FALSE)</f>
        <v>4</v>
      </c>
      <c r="U40" s="56">
        <f>VLOOKUP($C40, 'TEAM DETAIL SCORING'!$C$4:'TEAM DETAIL SCORING'!$Y$250,19,FALSE)</f>
        <v>5</v>
      </c>
      <c r="V40" s="56">
        <f>VLOOKUP($C40, 'TEAM DETAIL SCORING'!$C$4:'TEAM DETAIL SCORING'!$Y$250,20,FALSE)</f>
        <v>6</v>
      </c>
      <c r="W40" s="56">
        <f>VLOOKUP($C40, 'TEAM DETAIL SCORING'!$C$4:'TEAM DETAIL SCORING'!$Y$250,21,FALSE)</f>
        <v>7</v>
      </c>
      <c r="X40" s="57">
        <f>VLOOKUP($C40, 'TEAM DETAIL SCORING'!$C$4:'TEAM DETAIL SCORING'!$Y$250,22,FALSE)</f>
        <v>49</v>
      </c>
      <c r="Y40" s="57">
        <f t="shared" si="8"/>
        <v>98</v>
      </c>
      <c r="Z40" s="21"/>
      <c r="AA40" s="7">
        <f t="shared" ref="AA40:AI41" si="277">IF(E40="","",E40-E$4)</f>
        <v>0</v>
      </c>
      <c r="AB40" s="7">
        <f t="shared" si="277"/>
        <v>3</v>
      </c>
      <c r="AC40" s="7">
        <f t="shared" si="277"/>
        <v>-1</v>
      </c>
      <c r="AD40" s="7">
        <f t="shared" si="277"/>
        <v>0</v>
      </c>
      <c r="AE40" s="7">
        <f t="shared" si="277"/>
        <v>2</v>
      </c>
      <c r="AF40" s="7">
        <f t="shared" si="277"/>
        <v>1</v>
      </c>
      <c r="AG40" s="7">
        <f t="shared" si="277"/>
        <v>2</v>
      </c>
      <c r="AH40" s="7">
        <f t="shared" si="277"/>
        <v>3</v>
      </c>
      <c r="AI40" s="7">
        <f t="shared" si="277"/>
        <v>3</v>
      </c>
      <c r="AJ40" s="7">
        <f t="shared" ref="AJ40:AR41" si="278">IF(O40="","",O40-O$4)</f>
        <v>1</v>
      </c>
      <c r="AK40" s="7">
        <f t="shared" si="278"/>
        <v>2</v>
      </c>
      <c r="AL40" s="7">
        <f t="shared" si="278"/>
        <v>1</v>
      </c>
      <c r="AM40" s="7">
        <f t="shared" si="278"/>
        <v>0</v>
      </c>
      <c r="AN40" s="7">
        <f t="shared" si="278"/>
        <v>4</v>
      </c>
      <c r="AO40" s="7">
        <f t="shared" si="278"/>
        <v>0</v>
      </c>
      <c r="AP40" s="7">
        <f t="shared" si="278"/>
        <v>1</v>
      </c>
      <c r="AQ40" s="7">
        <f t="shared" si="278"/>
        <v>2</v>
      </c>
      <c r="AR40" s="7">
        <f t="shared" si="278"/>
        <v>2</v>
      </c>
      <c r="AS40" s="58">
        <f t="shared" ref="AS40:AS41" si="279">COUNTIF($AA40:$AR40,"=-2")</f>
        <v>0</v>
      </c>
      <c r="AT40" s="59">
        <f t="shared" ref="AT40:AT41" si="280">COUNTIF($AA40:$AR40,"=-1")</f>
        <v>1</v>
      </c>
      <c r="AU40" s="59">
        <f t="shared" ref="AU40:AU41" si="281">COUNTIF($AA40:$AR40,"=0")</f>
        <v>4</v>
      </c>
      <c r="AV40" s="59">
        <f t="shared" ref="AV40:AV41" si="282">COUNTIF($AA40:$AR40,"=1")</f>
        <v>4</v>
      </c>
      <c r="AW40" s="59">
        <f t="shared" ref="AW40:AW41" si="283">COUNTIF($AA40:$AR40,"=2")</f>
        <v>5</v>
      </c>
      <c r="AX40" s="60">
        <f t="shared" ref="AX40:AX41" si="284">COUNTIF($AA40:$AR40,"&gt;2")</f>
        <v>4</v>
      </c>
      <c r="AY40" s="50" t="str">
        <f t="shared" ref="AY40:BN41" si="285">IF(AA$4=3,AA40,"")</f>
        <v/>
      </c>
      <c r="AZ40" s="50" t="str">
        <f t="shared" si="285"/>
        <v/>
      </c>
      <c r="BA40" s="50">
        <f t="shared" si="285"/>
        <v>-1</v>
      </c>
      <c r="BB40" s="50" t="str">
        <f t="shared" si="285"/>
        <v/>
      </c>
      <c r="BC40" s="50" t="str">
        <f t="shared" si="285"/>
        <v/>
      </c>
      <c r="BD40" s="50">
        <f t="shared" si="285"/>
        <v>1</v>
      </c>
      <c r="BE40" s="50" t="str">
        <f t="shared" si="285"/>
        <v/>
      </c>
      <c r="BF40" s="50" t="str">
        <f t="shared" si="285"/>
        <v/>
      </c>
      <c r="BG40" s="50" t="str">
        <f t="shared" si="285"/>
        <v/>
      </c>
      <c r="BH40" s="50" t="str">
        <f t="shared" si="285"/>
        <v/>
      </c>
      <c r="BI40" s="50">
        <f t="shared" si="285"/>
        <v>2</v>
      </c>
      <c r="BJ40" s="50" t="str">
        <f t="shared" si="285"/>
        <v/>
      </c>
      <c r="BK40" s="50">
        <f t="shared" si="285"/>
        <v>0</v>
      </c>
      <c r="BL40" s="50" t="str">
        <f t="shared" si="285"/>
        <v/>
      </c>
      <c r="BM40" s="50" t="str">
        <f t="shared" si="285"/>
        <v/>
      </c>
      <c r="BN40" s="50" t="str">
        <f t="shared" si="285"/>
        <v/>
      </c>
      <c r="BO40" s="50" t="str">
        <f t="shared" ref="BO40:BP41" si="286">IF(AQ$4=3,AQ40,"")</f>
        <v/>
      </c>
      <c r="BP40" s="51" t="str">
        <f t="shared" si="286"/>
        <v/>
      </c>
      <c r="BQ40" s="50">
        <f t="shared" ref="BQ40:CF41" si="287">IF(AA$4=4,AA40,"")</f>
        <v>0</v>
      </c>
      <c r="BR40" s="50">
        <f t="shared" si="287"/>
        <v>3</v>
      </c>
      <c r="BS40" s="50" t="str">
        <f t="shared" si="287"/>
        <v/>
      </c>
      <c r="BT40" s="50">
        <f t="shared" si="287"/>
        <v>0</v>
      </c>
      <c r="BU40" s="50" t="str">
        <f t="shared" si="287"/>
        <v/>
      </c>
      <c r="BV40" s="50" t="str">
        <f t="shared" si="287"/>
        <v/>
      </c>
      <c r="BW40" s="50">
        <f t="shared" si="287"/>
        <v>2</v>
      </c>
      <c r="BX40" s="50" t="str">
        <f t="shared" si="287"/>
        <v/>
      </c>
      <c r="BY40" s="50">
        <f t="shared" si="287"/>
        <v>3</v>
      </c>
      <c r="BZ40" s="50">
        <f t="shared" si="287"/>
        <v>1</v>
      </c>
      <c r="CA40" s="50" t="str">
        <f t="shared" si="287"/>
        <v/>
      </c>
      <c r="CB40" s="50">
        <f t="shared" si="287"/>
        <v>1</v>
      </c>
      <c r="CC40" s="50" t="str">
        <f t="shared" si="287"/>
        <v/>
      </c>
      <c r="CD40" s="50" t="str">
        <f t="shared" si="287"/>
        <v/>
      </c>
      <c r="CE40" s="50">
        <f t="shared" si="287"/>
        <v>0</v>
      </c>
      <c r="CF40" s="50">
        <f t="shared" si="287"/>
        <v>1</v>
      </c>
      <c r="CG40" s="50">
        <f t="shared" ref="CG40:CH41" si="288">IF(AQ$4=4,AQ40,"")</f>
        <v>2</v>
      </c>
      <c r="CH40" s="50" t="str">
        <f t="shared" si="288"/>
        <v/>
      </c>
      <c r="CI40" s="61" t="str">
        <f t="shared" ref="CI40:CX41" si="289">IF(AA$4=5,AA40,"")</f>
        <v/>
      </c>
      <c r="CJ40" s="50" t="str">
        <f t="shared" si="289"/>
        <v/>
      </c>
      <c r="CK40" s="50" t="str">
        <f t="shared" si="289"/>
        <v/>
      </c>
      <c r="CL40" s="50" t="str">
        <f t="shared" si="289"/>
        <v/>
      </c>
      <c r="CM40" s="50">
        <f t="shared" si="289"/>
        <v>2</v>
      </c>
      <c r="CN40" s="50" t="str">
        <f t="shared" si="289"/>
        <v/>
      </c>
      <c r="CO40" s="50" t="str">
        <f t="shared" si="289"/>
        <v/>
      </c>
      <c r="CP40" s="50">
        <f t="shared" si="289"/>
        <v>3</v>
      </c>
      <c r="CQ40" s="50" t="str">
        <f t="shared" si="289"/>
        <v/>
      </c>
      <c r="CR40" s="50" t="str">
        <f t="shared" si="289"/>
        <v/>
      </c>
      <c r="CS40" s="50" t="str">
        <f t="shared" si="289"/>
        <v/>
      </c>
      <c r="CT40" s="50" t="str">
        <f t="shared" si="289"/>
        <v/>
      </c>
      <c r="CU40" s="50" t="str">
        <f t="shared" si="289"/>
        <v/>
      </c>
      <c r="CV40" s="50">
        <f t="shared" si="289"/>
        <v>4</v>
      </c>
      <c r="CW40" s="50" t="str">
        <f t="shared" si="289"/>
        <v/>
      </c>
      <c r="CX40" s="50" t="str">
        <f t="shared" si="289"/>
        <v/>
      </c>
      <c r="CY40" s="50" t="str">
        <f t="shared" ref="CY40:CZ41" si="290">IF(AQ$4=5,AQ40,"")</f>
        <v/>
      </c>
      <c r="CZ40" s="50">
        <f t="shared" si="290"/>
        <v>2</v>
      </c>
      <c r="DA40" s="62">
        <f t="shared" ref="DA40:DA41" si="291">SUM(AY40:BP40)</f>
        <v>2</v>
      </c>
      <c r="DB40" s="63">
        <f t="shared" ref="DB40:DB41" si="292">SUM(BQ40:CH40)</f>
        <v>13</v>
      </c>
      <c r="DC40" s="64">
        <f t="shared" ref="DC40:DC41" si="293">SUM(CI40:CZ40)</f>
        <v>11</v>
      </c>
      <c r="DD40" s="27"/>
    </row>
    <row r="41" spans="1:108" ht="18">
      <c r="A41" s="100">
        <v>36</v>
      </c>
      <c r="B41" s="53" t="s">
        <v>133</v>
      </c>
      <c r="C41" s="54" t="s">
        <v>111</v>
      </c>
      <c r="D41" s="55"/>
      <c r="E41" s="56">
        <f>VLOOKUP($C41, 'TEAM DETAIL SCORING'!$C$4:'TEAM DETAIL SCORING'!$Y$250,3,FALSE)</f>
        <v>5</v>
      </c>
      <c r="F41" s="56">
        <f>VLOOKUP($C41, 'TEAM DETAIL SCORING'!$C$4:'TEAM DETAIL SCORING'!$Y$250,4,FALSE)</f>
        <v>6</v>
      </c>
      <c r="G41" s="56">
        <f>VLOOKUP($C41, 'TEAM DETAIL SCORING'!$C$4:'TEAM DETAIL SCORING'!$Y$250,5,FALSE)</f>
        <v>5</v>
      </c>
      <c r="H41" s="56">
        <f>VLOOKUP($C41, 'TEAM DETAIL SCORING'!$C$4:'TEAM DETAIL SCORING'!$Y$250,6,FALSE)</f>
        <v>5</v>
      </c>
      <c r="I41" s="56">
        <f>VLOOKUP($C41, 'TEAM DETAIL SCORING'!$C$4:'TEAM DETAIL SCORING'!$Y$250,7,FALSE)</f>
        <v>11</v>
      </c>
      <c r="J41" s="56">
        <f>VLOOKUP($C41, 'TEAM DETAIL SCORING'!$C$4:'TEAM DETAIL SCORING'!$Y$250,8,FALSE)</f>
        <v>4</v>
      </c>
      <c r="K41" s="56">
        <f>VLOOKUP($C41, 'TEAM DETAIL SCORING'!$C$4:'TEAM DETAIL SCORING'!$Y$250,9,FALSE)</f>
        <v>6</v>
      </c>
      <c r="L41" s="56">
        <f>VLOOKUP($C41, 'TEAM DETAIL SCORING'!$C$4:'TEAM DETAIL SCORING'!$Y$250,10,FALSE)</f>
        <v>7</v>
      </c>
      <c r="M41" s="56">
        <f>VLOOKUP($C41, 'TEAM DETAIL SCORING'!$C$4:'TEAM DETAIL SCORING'!$Y$250,11,FALSE)</f>
        <v>6</v>
      </c>
      <c r="N41" s="57">
        <f>VLOOKUP($C41, 'TEAM DETAIL SCORING'!$C$4:'TEAM DETAIL SCORING'!$Y$250,12,FALSE)</f>
        <v>55</v>
      </c>
      <c r="O41" s="56">
        <f>VLOOKUP($C41, 'TEAM DETAIL SCORING'!$C$4:'TEAM DETAIL SCORING'!$Y$250,13,FALSE)</f>
        <v>6</v>
      </c>
      <c r="P41" s="56">
        <f>VLOOKUP($C41, 'TEAM DETAIL SCORING'!$C$4:'TEAM DETAIL SCORING'!$Y$250,14,FALSE)</f>
        <v>4</v>
      </c>
      <c r="Q41" s="56">
        <f>VLOOKUP($C41, 'TEAM DETAIL SCORING'!$C$4:'TEAM DETAIL SCORING'!$Y$250,15,FALSE)</f>
        <v>6</v>
      </c>
      <c r="R41" s="56">
        <f>VLOOKUP($C41, 'TEAM DETAIL SCORING'!$C$4:'TEAM DETAIL SCORING'!$Y$250,16,FALSE)</f>
        <v>4</v>
      </c>
      <c r="S41" s="56">
        <f>VLOOKUP($C41, 'TEAM DETAIL SCORING'!$C$4:'TEAM DETAIL SCORING'!$Y$250,17,FALSE)</f>
        <v>7</v>
      </c>
      <c r="T41" s="56">
        <f>VLOOKUP($C41, 'TEAM DETAIL SCORING'!$C$4:'TEAM DETAIL SCORING'!$Y$250,18,FALSE)</f>
        <v>5</v>
      </c>
      <c r="U41" s="56">
        <f>VLOOKUP($C41, 'TEAM DETAIL SCORING'!$C$4:'TEAM DETAIL SCORING'!$Y$250,19,FALSE)</f>
        <v>5</v>
      </c>
      <c r="V41" s="56">
        <f>VLOOKUP($C41, 'TEAM DETAIL SCORING'!$C$4:'TEAM DETAIL SCORING'!$Y$250,20,FALSE)</f>
        <v>4</v>
      </c>
      <c r="W41" s="56">
        <f>VLOOKUP($C41, 'TEAM DETAIL SCORING'!$C$4:'TEAM DETAIL SCORING'!$Y$250,21,FALSE)</f>
        <v>7</v>
      </c>
      <c r="X41" s="57">
        <f>VLOOKUP($C41, 'TEAM DETAIL SCORING'!$C$4:'TEAM DETAIL SCORING'!$Y$250,22,FALSE)</f>
        <v>48</v>
      </c>
      <c r="Y41" s="57">
        <f t="shared" si="8"/>
        <v>103</v>
      </c>
      <c r="Z41" s="21"/>
      <c r="AA41" s="7">
        <f t="shared" si="277"/>
        <v>1</v>
      </c>
      <c r="AB41" s="7">
        <f t="shared" si="277"/>
        <v>2</v>
      </c>
      <c r="AC41" s="7">
        <f t="shared" si="277"/>
        <v>2</v>
      </c>
      <c r="AD41" s="7">
        <f t="shared" si="277"/>
        <v>1</v>
      </c>
      <c r="AE41" s="7">
        <f t="shared" si="277"/>
        <v>6</v>
      </c>
      <c r="AF41" s="7">
        <f t="shared" si="277"/>
        <v>1</v>
      </c>
      <c r="AG41" s="7">
        <f t="shared" si="277"/>
        <v>2</v>
      </c>
      <c r="AH41" s="7">
        <f t="shared" si="277"/>
        <v>2</v>
      </c>
      <c r="AI41" s="7">
        <f t="shared" si="277"/>
        <v>2</v>
      </c>
      <c r="AJ41" s="7">
        <f t="shared" si="278"/>
        <v>2</v>
      </c>
      <c r="AK41" s="7">
        <f t="shared" si="278"/>
        <v>1</v>
      </c>
      <c r="AL41" s="7">
        <f t="shared" si="278"/>
        <v>2</v>
      </c>
      <c r="AM41" s="7">
        <f t="shared" si="278"/>
        <v>1</v>
      </c>
      <c r="AN41" s="7">
        <f t="shared" si="278"/>
        <v>2</v>
      </c>
      <c r="AO41" s="7">
        <f t="shared" si="278"/>
        <v>1</v>
      </c>
      <c r="AP41" s="7">
        <f t="shared" si="278"/>
        <v>1</v>
      </c>
      <c r="AQ41" s="7">
        <f t="shared" si="278"/>
        <v>0</v>
      </c>
      <c r="AR41" s="7">
        <f t="shared" si="278"/>
        <v>2</v>
      </c>
      <c r="AS41" s="65">
        <f t="shared" si="279"/>
        <v>0</v>
      </c>
      <c r="AT41" s="66">
        <f t="shared" si="280"/>
        <v>0</v>
      </c>
      <c r="AU41" s="66">
        <f t="shared" si="281"/>
        <v>1</v>
      </c>
      <c r="AV41" s="66">
        <f t="shared" si="282"/>
        <v>7</v>
      </c>
      <c r="AW41" s="66">
        <f t="shared" si="283"/>
        <v>9</v>
      </c>
      <c r="AX41" s="67">
        <f t="shared" si="284"/>
        <v>1</v>
      </c>
      <c r="AY41" s="50" t="str">
        <f t="shared" si="285"/>
        <v/>
      </c>
      <c r="AZ41" s="50" t="str">
        <f t="shared" si="285"/>
        <v/>
      </c>
      <c r="BA41" s="50">
        <f t="shared" si="285"/>
        <v>2</v>
      </c>
      <c r="BB41" s="50" t="str">
        <f t="shared" si="285"/>
        <v/>
      </c>
      <c r="BC41" s="50" t="str">
        <f t="shared" si="285"/>
        <v/>
      </c>
      <c r="BD41" s="50">
        <f t="shared" si="285"/>
        <v>1</v>
      </c>
      <c r="BE41" s="50" t="str">
        <f t="shared" si="285"/>
        <v/>
      </c>
      <c r="BF41" s="50" t="str">
        <f t="shared" si="285"/>
        <v/>
      </c>
      <c r="BG41" s="50" t="str">
        <f t="shared" si="285"/>
        <v/>
      </c>
      <c r="BH41" s="50" t="str">
        <f t="shared" si="285"/>
        <v/>
      </c>
      <c r="BI41" s="50">
        <f t="shared" si="285"/>
        <v>1</v>
      </c>
      <c r="BJ41" s="50" t="str">
        <f t="shared" si="285"/>
        <v/>
      </c>
      <c r="BK41" s="50">
        <f t="shared" si="285"/>
        <v>1</v>
      </c>
      <c r="BL41" s="50" t="str">
        <f t="shared" si="285"/>
        <v/>
      </c>
      <c r="BM41" s="50" t="str">
        <f t="shared" si="285"/>
        <v/>
      </c>
      <c r="BN41" s="50" t="str">
        <f t="shared" si="285"/>
        <v/>
      </c>
      <c r="BO41" s="50" t="str">
        <f t="shared" si="286"/>
        <v/>
      </c>
      <c r="BP41" s="51" t="str">
        <f t="shared" si="286"/>
        <v/>
      </c>
      <c r="BQ41" s="50">
        <f t="shared" si="287"/>
        <v>1</v>
      </c>
      <c r="BR41" s="50">
        <f t="shared" si="287"/>
        <v>2</v>
      </c>
      <c r="BS41" s="50" t="str">
        <f t="shared" si="287"/>
        <v/>
      </c>
      <c r="BT41" s="50">
        <f t="shared" si="287"/>
        <v>1</v>
      </c>
      <c r="BU41" s="50" t="str">
        <f t="shared" si="287"/>
        <v/>
      </c>
      <c r="BV41" s="50" t="str">
        <f t="shared" si="287"/>
        <v/>
      </c>
      <c r="BW41" s="50">
        <f t="shared" si="287"/>
        <v>2</v>
      </c>
      <c r="BX41" s="50" t="str">
        <f t="shared" si="287"/>
        <v/>
      </c>
      <c r="BY41" s="50">
        <f t="shared" si="287"/>
        <v>2</v>
      </c>
      <c r="BZ41" s="50">
        <f t="shared" si="287"/>
        <v>2</v>
      </c>
      <c r="CA41" s="50" t="str">
        <f t="shared" si="287"/>
        <v/>
      </c>
      <c r="CB41" s="50">
        <f t="shared" si="287"/>
        <v>2</v>
      </c>
      <c r="CC41" s="50" t="str">
        <f t="shared" si="287"/>
        <v/>
      </c>
      <c r="CD41" s="50" t="str">
        <f t="shared" si="287"/>
        <v/>
      </c>
      <c r="CE41" s="50">
        <f t="shared" si="287"/>
        <v>1</v>
      </c>
      <c r="CF41" s="50">
        <f t="shared" si="287"/>
        <v>1</v>
      </c>
      <c r="CG41" s="50">
        <f t="shared" si="288"/>
        <v>0</v>
      </c>
      <c r="CH41" s="50" t="str">
        <f t="shared" si="288"/>
        <v/>
      </c>
      <c r="CI41" s="61" t="str">
        <f t="shared" si="289"/>
        <v/>
      </c>
      <c r="CJ41" s="50" t="str">
        <f t="shared" si="289"/>
        <v/>
      </c>
      <c r="CK41" s="50" t="str">
        <f t="shared" si="289"/>
        <v/>
      </c>
      <c r="CL41" s="50" t="str">
        <f t="shared" si="289"/>
        <v/>
      </c>
      <c r="CM41" s="50">
        <f t="shared" si="289"/>
        <v>6</v>
      </c>
      <c r="CN41" s="50" t="str">
        <f t="shared" si="289"/>
        <v/>
      </c>
      <c r="CO41" s="50" t="str">
        <f t="shared" si="289"/>
        <v/>
      </c>
      <c r="CP41" s="50">
        <f t="shared" si="289"/>
        <v>2</v>
      </c>
      <c r="CQ41" s="50" t="str">
        <f t="shared" si="289"/>
        <v/>
      </c>
      <c r="CR41" s="50" t="str">
        <f t="shared" si="289"/>
        <v/>
      </c>
      <c r="CS41" s="50" t="str">
        <f t="shared" si="289"/>
        <v/>
      </c>
      <c r="CT41" s="50" t="str">
        <f t="shared" si="289"/>
        <v/>
      </c>
      <c r="CU41" s="50" t="str">
        <f t="shared" si="289"/>
        <v/>
      </c>
      <c r="CV41" s="50">
        <f t="shared" si="289"/>
        <v>2</v>
      </c>
      <c r="CW41" s="50" t="str">
        <f t="shared" si="289"/>
        <v/>
      </c>
      <c r="CX41" s="50" t="str">
        <f t="shared" si="289"/>
        <v/>
      </c>
      <c r="CY41" s="50" t="str">
        <f t="shared" si="290"/>
        <v/>
      </c>
      <c r="CZ41" s="50">
        <f t="shared" si="290"/>
        <v>2</v>
      </c>
      <c r="DA41" s="68">
        <f t="shared" si="291"/>
        <v>5</v>
      </c>
      <c r="DB41" s="69">
        <f t="shared" si="292"/>
        <v>14</v>
      </c>
      <c r="DC41" s="70">
        <f t="shared" si="293"/>
        <v>12</v>
      </c>
      <c r="DD41" s="27"/>
    </row>
    <row r="42" spans="1:108" ht="18">
      <c r="A42" s="100">
        <v>37</v>
      </c>
      <c r="B42" s="53" t="s">
        <v>135</v>
      </c>
      <c r="C42" s="54" t="s">
        <v>103</v>
      </c>
      <c r="D42" s="55"/>
      <c r="E42" s="56">
        <f>VLOOKUP($C42, 'TEAM DETAIL SCORING'!$C$4:'TEAM DETAIL SCORING'!$Y$250,3,FALSE)</f>
        <v>6</v>
      </c>
      <c r="F42" s="56">
        <f>VLOOKUP($C42, 'TEAM DETAIL SCORING'!$C$4:'TEAM DETAIL SCORING'!$Y$250,4,FALSE)</f>
        <v>5</v>
      </c>
      <c r="G42" s="56">
        <f>VLOOKUP($C42, 'TEAM DETAIL SCORING'!$C$4:'TEAM DETAIL SCORING'!$Y$250,5,FALSE)</f>
        <v>3</v>
      </c>
      <c r="H42" s="56">
        <f>VLOOKUP($C42, 'TEAM DETAIL SCORING'!$C$4:'TEAM DETAIL SCORING'!$Y$250,6,FALSE)</f>
        <v>6</v>
      </c>
      <c r="I42" s="56">
        <f>VLOOKUP($C42, 'TEAM DETAIL SCORING'!$C$4:'TEAM DETAIL SCORING'!$Y$250,7,FALSE)</f>
        <v>8</v>
      </c>
      <c r="J42" s="56">
        <f>VLOOKUP($C42, 'TEAM DETAIL SCORING'!$C$4:'TEAM DETAIL SCORING'!$Y$250,8,FALSE)</f>
        <v>4</v>
      </c>
      <c r="K42" s="56">
        <f>VLOOKUP($C42, 'TEAM DETAIL SCORING'!$C$4:'TEAM DETAIL SCORING'!$Y$250,9,FALSE)</f>
        <v>7</v>
      </c>
      <c r="L42" s="56">
        <f>VLOOKUP($C42, 'TEAM DETAIL SCORING'!$C$4:'TEAM DETAIL SCORING'!$Y$250,10,FALSE)</f>
        <v>8</v>
      </c>
      <c r="M42" s="56">
        <f>VLOOKUP($C42, 'TEAM DETAIL SCORING'!$C$4:'TEAM DETAIL SCORING'!$Y$250,11,FALSE)</f>
        <v>6</v>
      </c>
      <c r="N42" s="57">
        <f>VLOOKUP($C42, 'TEAM DETAIL SCORING'!$C$4:'TEAM DETAIL SCORING'!$Y$250,12,FALSE)</f>
        <v>53</v>
      </c>
      <c r="O42" s="56">
        <f>VLOOKUP($C42, 'TEAM DETAIL SCORING'!$C$4:'TEAM DETAIL SCORING'!$Y$250,13,FALSE)</f>
        <v>6</v>
      </c>
      <c r="P42" s="56">
        <f>VLOOKUP($C42, 'TEAM DETAIL SCORING'!$C$4:'TEAM DETAIL SCORING'!$Y$250,14,FALSE)</f>
        <v>3</v>
      </c>
      <c r="Q42" s="56">
        <f>VLOOKUP($C42, 'TEAM DETAIL SCORING'!$C$4:'TEAM DETAIL SCORING'!$Y$250,15,FALSE)</f>
        <v>5</v>
      </c>
      <c r="R42" s="56">
        <f>VLOOKUP($C42, 'TEAM DETAIL SCORING'!$C$4:'TEAM DETAIL SCORING'!$Y$250,16,FALSE)</f>
        <v>7</v>
      </c>
      <c r="S42" s="56">
        <f>VLOOKUP($C42, 'TEAM DETAIL SCORING'!$C$4:'TEAM DETAIL SCORING'!$Y$250,17,FALSE)</f>
        <v>8</v>
      </c>
      <c r="T42" s="56">
        <f>VLOOKUP($C42, 'TEAM DETAIL SCORING'!$C$4:'TEAM DETAIL SCORING'!$Y$250,18,FALSE)</f>
        <v>6</v>
      </c>
      <c r="U42" s="56">
        <f>VLOOKUP($C42, 'TEAM DETAIL SCORING'!$C$4:'TEAM DETAIL SCORING'!$Y$250,19,FALSE)</f>
        <v>6</v>
      </c>
      <c r="V42" s="56">
        <f>VLOOKUP($C42, 'TEAM DETAIL SCORING'!$C$4:'TEAM DETAIL SCORING'!$Y$250,20,FALSE)</f>
        <v>5</v>
      </c>
      <c r="W42" s="56">
        <f>VLOOKUP($C42, 'TEAM DETAIL SCORING'!$C$4:'TEAM DETAIL SCORING'!$Y$250,21,FALSE)</f>
        <v>6</v>
      </c>
      <c r="X42" s="57">
        <f>VLOOKUP($C42, 'TEAM DETAIL SCORING'!$C$4:'TEAM DETAIL SCORING'!$Y$250,22,FALSE)</f>
        <v>52</v>
      </c>
      <c r="Y42" s="57">
        <f t="shared" si="8"/>
        <v>105</v>
      </c>
      <c r="Z42" s="21"/>
      <c r="AA42" s="7">
        <f t="shared" ref="AA42:AI43" si="294">IF(E42="","",E42-E$4)</f>
        <v>2</v>
      </c>
      <c r="AB42" s="7">
        <f t="shared" si="294"/>
        <v>1</v>
      </c>
      <c r="AC42" s="7">
        <f t="shared" si="294"/>
        <v>0</v>
      </c>
      <c r="AD42" s="7">
        <f t="shared" si="294"/>
        <v>2</v>
      </c>
      <c r="AE42" s="7">
        <f t="shared" si="294"/>
        <v>3</v>
      </c>
      <c r="AF42" s="7">
        <f t="shared" si="294"/>
        <v>1</v>
      </c>
      <c r="AG42" s="7">
        <f t="shared" si="294"/>
        <v>3</v>
      </c>
      <c r="AH42" s="7">
        <f t="shared" si="294"/>
        <v>3</v>
      </c>
      <c r="AI42" s="7">
        <f t="shared" si="294"/>
        <v>2</v>
      </c>
      <c r="AJ42" s="7">
        <f t="shared" ref="AJ42:AR43" si="295">IF(O42="","",O42-O$4)</f>
        <v>2</v>
      </c>
      <c r="AK42" s="7">
        <f t="shared" si="295"/>
        <v>0</v>
      </c>
      <c r="AL42" s="7">
        <f t="shared" si="295"/>
        <v>1</v>
      </c>
      <c r="AM42" s="7">
        <f t="shared" si="295"/>
        <v>4</v>
      </c>
      <c r="AN42" s="7">
        <f t="shared" si="295"/>
        <v>3</v>
      </c>
      <c r="AO42" s="7">
        <f t="shared" si="295"/>
        <v>2</v>
      </c>
      <c r="AP42" s="7">
        <f t="shared" si="295"/>
        <v>2</v>
      </c>
      <c r="AQ42" s="7">
        <f t="shared" si="295"/>
        <v>1</v>
      </c>
      <c r="AR42" s="7">
        <f t="shared" si="295"/>
        <v>1</v>
      </c>
      <c r="AS42" s="58">
        <f t="shared" ref="AS42:AS43" si="296">COUNTIF($AA42:$AR42,"=-2")</f>
        <v>0</v>
      </c>
      <c r="AT42" s="59">
        <f t="shared" ref="AT42:AT43" si="297">COUNTIF($AA42:$AR42,"=-1")</f>
        <v>0</v>
      </c>
      <c r="AU42" s="59">
        <f t="shared" ref="AU42:AU43" si="298">COUNTIF($AA42:$AR42,"=0")</f>
        <v>2</v>
      </c>
      <c r="AV42" s="59">
        <f t="shared" ref="AV42:AV43" si="299">COUNTIF($AA42:$AR42,"=1")</f>
        <v>5</v>
      </c>
      <c r="AW42" s="59">
        <f t="shared" ref="AW42:AW43" si="300">COUNTIF($AA42:$AR42,"=2")</f>
        <v>6</v>
      </c>
      <c r="AX42" s="60">
        <f t="shared" ref="AX42:AX43" si="301">COUNTIF($AA42:$AR42,"&gt;2")</f>
        <v>5</v>
      </c>
      <c r="AY42" s="50" t="str">
        <f t="shared" ref="AY42:BN43" si="302">IF(AA$4=3,AA42,"")</f>
        <v/>
      </c>
      <c r="AZ42" s="50" t="str">
        <f t="shared" si="302"/>
        <v/>
      </c>
      <c r="BA42" s="50">
        <f t="shared" si="302"/>
        <v>0</v>
      </c>
      <c r="BB42" s="50" t="str">
        <f t="shared" si="302"/>
        <v/>
      </c>
      <c r="BC42" s="50" t="str">
        <f t="shared" si="302"/>
        <v/>
      </c>
      <c r="BD42" s="50">
        <f t="shared" si="302"/>
        <v>1</v>
      </c>
      <c r="BE42" s="50" t="str">
        <f t="shared" si="302"/>
        <v/>
      </c>
      <c r="BF42" s="50" t="str">
        <f t="shared" si="302"/>
        <v/>
      </c>
      <c r="BG42" s="50" t="str">
        <f t="shared" si="302"/>
        <v/>
      </c>
      <c r="BH42" s="50" t="str">
        <f t="shared" si="302"/>
        <v/>
      </c>
      <c r="BI42" s="50">
        <f t="shared" si="302"/>
        <v>0</v>
      </c>
      <c r="BJ42" s="50" t="str">
        <f t="shared" si="302"/>
        <v/>
      </c>
      <c r="BK42" s="50">
        <f t="shared" si="302"/>
        <v>4</v>
      </c>
      <c r="BL42" s="50" t="str">
        <f t="shared" si="302"/>
        <v/>
      </c>
      <c r="BM42" s="50" t="str">
        <f t="shared" si="302"/>
        <v/>
      </c>
      <c r="BN42" s="50" t="str">
        <f t="shared" si="302"/>
        <v/>
      </c>
      <c r="BO42" s="50" t="str">
        <f t="shared" ref="BO42:BP43" si="303">IF(AQ$4=3,AQ42,"")</f>
        <v/>
      </c>
      <c r="BP42" s="51" t="str">
        <f t="shared" si="303"/>
        <v/>
      </c>
      <c r="BQ42" s="50">
        <f t="shared" ref="BQ42:CF43" si="304">IF(AA$4=4,AA42,"")</f>
        <v>2</v>
      </c>
      <c r="BR42" s="50">
        <f t="shared" si="304"/>
        <v>1</v>
      </c>
      <c r="BS42" s="50" t="str">
        <f t="shared" si="304"/>
        <v/>
      </c>
      <c r="BT42" s="50">
        <f t="shared" si="304"/>
        <v>2</v>
      </c>
      <c r="BU42" s="50" t="str">
        <f t="shared" si="304"/>
        <v/>
      </c>
      <c r="BV42" s="50" t="str">
        <f t="shared" si="304"/>
        <v/>
      </c>
      <c r="BW42" s="50">
        <f t="shared" si="304"/>
        <v>3</v>
      </c>
      <c r="BX42" s="50" t="str">
        <f t="shared" si="304"/>
        <v/>
      </c>
      <c r="BY42" s="50">
        <f t="shared" si="304"/>
        <v>2</v>
      </c>
      <c r="BZ42" s="50">
        <f t="shared" si="304"/>
        <v>2</v>
      </c>
      <c r="CA42" s="50" t="str">
        <f t="shared" si="304"/>
        <v/>
      </c>
      <c r="CB42" s="50">
        <f t="shared" si="304"/>
        <v>1</v>
      </c>
      <c r="CC42" s="50" t="str">
        <f t="shared" si="304"/>
        <v/>
      </c>
      <c r="CD42" s="50" t="str">
        <f t="shared" si="304"/>
        <v/>
      </c>
      <c r="CE42" s="50">
        <f t="shared" si="304"/>
        <v>2</v>
      </c>
      <c r="CF42" s="50">
        <f t="shared" si="304"/>
        <v>2</v>
      </c>
      <c r="CG42" s="50">
        <f t="shared" ref="CG42:CH43" si="305">IF(AQ$4=4,AQ42,"")</f>
        <v>1</v>
      </c>
      <c r="CH42" s="50" t="str">
        <f t="shared" si="305"/>
        <v/>
      </c>
      <c r="CI42" s="61" t="str">
        <f t="shared" ref="CI42:CX43" si="306">IF(AA$4=5,AA42,"")</f>
        <v/>
      </c>
      <c r="CJ42" s="50" t="str">
        <f t="shared" si="306"/>
        <v/>
      </c>
      <c r="CK42" s="50" t="str">
        <f t="shared" si="306"/>
        <v/>
      </c>
      <c r="CL42" s="50" t="str">
        <f t="shared" si="306"/>
        <v/>
      </c>
      <c r="CM42" s="50">
        <f t="shared" si="306"/>
        <v>3</v>
      </c>
      <c r="CN42" s="50" t="str">
        <f t="shared" si="306"/>
        <v/>
      </c>
      <c r="CO42" s="50" t="str">
        <f t="shared" si="306"/>
        <v/>
      </c>
      <c r="CP42" s="50">
        <f t="shared" si="306"/>
        <v>3</v>
      </c>
      <c r="CQ42" s="50" t="str">
        <f t="shared" si="306"/>
        <v/>
      </c>
      <c r="CR42" s="50" t="str">
        <f t="shared" si="306"/>
        <v/>
      </c>
      <c r="CS42" s="50" t="str">
        <f t="shared" si="306"/>
        <v/>
      </c>
      <c r="CT42" s="50" t="str">
        <f t="shared" si="306"/>
        <v/>
      </c>
      <c r="CU42" s="50" t="str">
        <f t="shared" si="306"/>
        <v/>
      </c>
      <c r="CV42" s="50">
        <f t="shared" si="306"/>
        <v>3</v>
      </c>
      <c r="CW42" s="50" t="str">
        <f t="shared" si="306"/>
        <v/>
      </c>
      <c r="CX42" s="50" t="str">
        <f t="shared" si="306"/>
        <v/>
      </c>
      <c r="CY42" s="50" t="str">
        <f t="shared" ref="CY42:CZ43" si="307">IF(AQ$4=5,AQ42,"")</f>
        <v/>
      </c>
      <c r="CZ42" s="50">
        <f t="shared" si="307"/>
        <v>1</v>
      </c>
      <c r="DA42" s="62">
        <f t="shared" ref="DA42:DA43" si="308">SUM(AY42:BP42)</f>
        <v>5</v>
      </c>
      <c r="DB42" s="63">
        <f t="shared" ref="DB42:DB43" si="309">SUM(BQ42:CH42)</f>
        <v>18</v>
      </c>
      <c r="DC42" s="64">
        <f t="shared" ref="DC42:DC43" si="310">SUM(CI42:CZ42)</f>
        <v>10</v>
      </c>
      <c r="DD42" s="27"/>
    </row>
    <row r="43" spans="1:108" ht="18">
      <c r="A43" s="100">
        <v>38</v>
      </c>
      <c r="B43" s="53" t="s">
        <v>130</v>
      </c>
      <c r="C43" s="54" t="s">
        <v>125</v>
      </c>
      <c r="D43" s="55"/>
      <c r="E43" s="56">
        <f>VLOOKUP($C43, 'TEAM DETAIL SCORING'!$C$4:'TEAM DETAIL SCORING'!$Y$250,3,FALSE)</f>
        <v>6</v>
      </c>
      <c r="F43" s="56">
        <f>VLOOKUP($C43, 'TEAM DETAIL SCORING'!$C$4:'TEAM DETAIL SCORING'!$Y$250,4,FALSE)</f>
        <v>4</v>
      </c>
      <c r="G43" s="56">
        <f>VLOOKUP($C43, 'TEAM DETAIL SCORING'!$C$4:'TEAM DETAIL SCORING'!$Y$250,5,FALSE)</f>
        <v>5</v>
      </c>
      <c r="H43" s="56">
        <f>VLOOKUP($C43, 'TEAM DETAIL SCORING'!$C$4:'TEAM DETAIL SCORING'!$Y$250,6,FALSE)</f>
        <v>5</v>
      </c>
      <c r="I43" s="56">
        <f>VLOOKUP($C43, 'TEAM DETAIL SCORING'!$C$4:'TEAM DETAIL SCORING'!$Y$250,7,FALSE)</f>
        <v>5</v>
      </c>
      <c r="J43" s="56">
        <f>VLOOKUP($C43, 'TEAM DETAIL SCORING'!$C$4:'TEAM DETAIL SCORING'!$Y$250,8,FALSE)</f>
        <v>6</v>
      </c>
      <c r="K43" s="56">
        <f>VLOOKUP($C43, 'TEAM DETAIL SCORING'!$C$4:'TEAM DETAIL SCORING'!$Y$250,9,FALSE)</f>
        <v>6</v>
      </c>
      <c r="L43" s="56">
        <f>VLOOKUP($C43, 'TEAM DETAIL SCORING'!$C$4:'TEAM DETAIL SCORING'!$Y$250,10,FALSE)</f>
        <v>11</v>
      </c>
      <c r="M43" s="56">
        <f>VLOOKUP($C43, 'TEAM DETAIL SCORING'!$C$4:'TEAM DETAIL SCORING'!$Y$250,11,FALSE)</f>
        <v>5</v>
      </c>
      <c r="N43" s="57">
        <f>VLOOKUP($C43, 'TEAM DETAIL SCORING'!$C$4:'TEAM DETAIL SCORING'!$Y$250,12,FALSE)</f>
        <v>53</v>
      </c>
      <c r="O43" s="56">
        <f>VLOOKUP($C43, 'TEAM DETAIL SCORING'!$C$4:'TEAM DETAIL SCORING'!$Y$250,13,FALSE)</f>
        <v>6</v>
      </c>
      <c r="P43" s="56">
        <f>VLOOKUP($C43, 'TEAM DETAIL SCORING'!$C$4:'TEAM DETAIL SCORING'!$Y$250,14,FALSE)</f>
        <v>5</v>
      </c>
      <c r="Q43" s="56">
        <f>VLOOKUP($C43, 'TEAM DETAIL SCORING'!$C$4:'TEAM DETAIL SCORING'!$Y$250,15,FALSE)</f>
        <v>5</v>
      </c>
      <c r="R43" s="56">
        <f>VLOOKUP($C43, 'TEAM DETAIL SCORING'!$C$4:'TEAM DETAIL SCORING'!$Y$250,16,FALSE)</f>
        <v>6</v>
      </c>
      <c r="S43" s="56">
        <f>VLOOKUP($C43, 'TEAM DETAIL SCORING'!$C$4:'TEAM DETAIL SCORING'!$Y$250,17,FALSE)</f>
        <v>7</v>
      </c>
      <c r="T43" s="56">
        <f>VLOOKUP($C43, 'TEAM DETAIL SCORING'!$C$4:'TEAM DETAIL SCORING'!$Y$250,18,FALSE)</f>
        <v>6</v>
      </c>
      <c r="U43" s="56">
        <f>VLOOKUP($C43, 'TEAM DETAIL SCORING'!$C$4:'TEAM DETAIL SCORING'!$Y$250,19,FALSE)</f>
        <v>8</v>
      </c>
      <c r="V43" s="56">
        <f>VLOOKUP($C43, 'TEAM DETAIL SCORING'!$C$4:'TEAM DETAIL SCORING'!$Y$250,20,FALSE)</f>
        <v>8</v>
      </c>
      <c r="W43" s="56">
        <f>VLOOKUP($C43, 'TEAM DETAIL SCORING'!$C$4:'TEAM DETAIL SCORING'!$Y$250,21,FALSE)</f>
        <v>7</v>
      </c>
      <c r="X43" s="57">
        <f>VLOOKUP($C43, 'TEAM DETAIL SCORING'!$C$4:'TEAM DETAIL SCORING'!$Y$250,22,FALSE)</f>
        <v>58</v>
      </c>
      <c r="Y43" s="57">
        <f t="shared" si="8"/>
        <v>111</v>
      </c>
      <c r="Z43" s="21"/>
      <c r="AA43" s="7">
        <f t="shared" si="294"/>
        <v>2</v>
      </c>
      <c r="AB43" s="7">
        <f t="shared" si="294"/>
        <v>0</v>
      </c>
      <c r="AC43" s="7">
        <f t="shared" si="294"/>
        <v>2</v>
      </c>
      <c r="AD43" s="7">
        <f t="shared" si="294"/>
        <v>1</v>
      </c>
      <c r="AE43" s="7">
        <f t="shared" si="294"/>
        <v>0</v>
      </c>
      <c r="AF43" s="7">
        <f t="shared" si="294"/>
        <v>3</v>
      </c>
      <c r="AG43" s="7">
        <f t="shared" si="294"/>
        <v>2</v>
      </c>
      <c r="AH43" s="7">
        <f t="shared" si="294"/>
        <v>6</v>
      </c>
      <c r="AI43" s="7">
        <f t="shared" si="294"/>
        <v>1</v>
      </c>
      <c r="AJ43" s="7">
        <f t="shared" si="295"/>
        <v>2</v>
      </c>
      <c r="AK43" s="7">
        <f t="shared" si="295"/>
        <v>2</v>
      </c>
      <c r="AL43" s="7">
        <f t="shared" si="295"/>
        <v>1</v>
      </c>
      <c r="AM43" s="7">
        <f t="shared" si="295"/>
        <v>3</v>
      </c>
      <c r="AN43" s="7">
        <f t="shared" si="295"/>
        <v>2</v>
      </c>
      <c r="AO43" s="7">
        <f t="shared" si="295"/>
        <v>2</v>
      </c>
      <c r="AP43" s="7">
        <f t="shared" si="295"/>
        <v>4</v>
      </c>
      <c r="AQ43" s="7">
        <f t="shared" si="295"/>
        <v>4</v>
      </c>
      <c r="AR43" s="7">
        <f t="shared" si="295"/>
        <v>2</v>
      </c>
      <c r="AS43" s="65">
        <f t="shared" si="296"/>
        <v>0</v>
      </c>
      <c r="AT43" s="66">
        <f t="shared" si="297"/>
        <v>0</v>
      </c>
      <c r="AU43" s="66">
        <f t="shared" si="298"/>
        <v>2</v>
      </c>
      <c r="AV43" s="66">
        <f t="shared" si="299"/>
        <v>3</v>
      </c>
      <c r="AW43" s="66">
        <f t="shared" si="300"/>
        <v>8</v>
      </c>
      <c r="AX43" s="67">
        <f t="shared" si="301"/>
        <v>5</v>
      </c>
      <c r="AY43" s="50" t="str">
        <f t="shared" si="302"/>
        <v/>
      </c>
      <c r="AZ43" s="50" t="str">
        <f t="shared" si="302"/>
        <v/>
      </c>
      <c r="BA43" s="50">
        <f t="shared" si="302"/>
        <v>2</v>
      </c>
      <c r="BB43" s="50" t="str">
        <f t="shared" si="302"/>
        <v/>
      </c>
      <c r="BC43" s="50" t="str">
        <f t="shared" si="302"/>
        <v/>
      </c>
      <c r="BD43" s="50">
        <f t="shared" si="302"/>
        <v>3</v>
      </c>
      <c r="BE43" s="50" t="str">
        <f t="shared" si="302"/>
        <v/>
      </c>
      <c r="BF43" s="50" t="str">
        <f t="shared" si="302"/>
        <v/>
      </c>
      <c r="BG43" s="50" t="str">
        <f t="shared" si="302"/>
        <v/>
      </c>
      <c r="BH43" s="50" t="str">
        <f t="shared" si="302"/>
        <v/>
      </c>
      <c r="BI43" s="50">
        <f t="shared" si="302"/>
        <v>2</v>
      </c>
      <c r="BJ43" s="50" t="str">
        <f t="shared" si="302"/>
        <v/>
      </c>
      <c r="BK43" s="50">
        <f t="shared" si="302"/>
        <v>3</v>
      </c>
      <c r="BL43" s="50" t="str">
        <f t="shared" si="302"/>
        <v/>
      </c>
      <c r="BM43" s="50" t="str">
        <f t="shared" si="302"/>
        <v/>
      </c>
      <c r="BN43" s="50" t="str">
        <f t="shared" si="302"/>
        <v/>
      </c>
      <c r="BO43" s="50" t="str">
        <f t="shared" si="303"/>
        <v/>
      </c>
      <c r="BP43" s="51" t="str">
        <f t="shared" si="303"/>
        <v/>
      </c>
      <c r="BQ43" s="50">
        <f t="shared" si="304"/>
        <v>2</v>
      </c>
      <c r="BR43" s="50">
        <f t="shared" si="304"/>
        <v>0</v>
      </c>
      <c r="BS43" s="50" t="str">
        <f t="shared" si="304"/>
        <v/>
      </c>
      <c r="BT43" s="50">
        <f t="shared" si="304"/>
        <v>1</v>
      </c>
      <c r="BU43" s="50" t="str">
        <f t="shared" si="304"/>
        <v/>
      </c>
      <c r="BV43" s="50" t="str">
        <f t="shared" si="304"/>
        <v/>
      </c>
      <c r="BW43" s="50">
        <f t="shared" si="304"/>
        <v>2</v>
      </c>
      <c r="BX43" s="50" t="str">
        <f t="shared" si="304"/>
        <v/>
      </c>
      <c r="BY43" s="50">
        <f t="shared" si="304"/>
        <v>1</v>
      </c>
      <c r="BZ43" s="50">
        <f t="shared" si="304"/>
        <v>2</v>
      </c>
      <c r="CA43" s="50" t="str">
        <f t="shared" si="304"/>
        <v/>
      </c>
      <c r="CB43" s="50">
        <f t="shared" si="304"/>
        <v>1</v>
      </c>
      <c r="CC43" s="50" t="str">
        <f t="shared" si="304"/>
        <v/>
      </c>
      <c r="CD43" s="50" t="str">
        <f t="shared" si="304"/>
        <v/>
      </c>
      <c r="CE43" s="50">
        <f t="shared" si="304"/>
        <v>2</v>
      </c>
      <c r="CF43" s="50">
        <f t="shared" si="304"/>
        <v>4</v>
      </c>
      <c r="CG43" s="50">
        <f t="shared" si="305"/>
        <v>4</v>
      </c>
      <c r="CH43" s="50" t="str">
        <f t="shared" si="305"/>
        <v/>
      </c>
      <c r="CI43" s="61" t="str">
        <f t="shared" si="306"/>
        <v/>
      </c>
      <c r="CJ43" s="50" t="str">
        <f t="shared" si="306"/>
        <v/>
      </c>
      <c r="CK43" s="50" t="str">
        <f t="shared" si="306"/>
        <v/>
      </c>
      <c r="CL43" s="50" t="str">
        <f t="shared" si="306"/>
        <v/>
      </c>
      <c r="CM43" s="50">
        <f t="shared" si="306"/>
        <v>0</v>
      </c>
      <c r="CN43" s="50" t="str">
        <f t="shared" si="306"/>
        <v/>
      </c>
      <c r="CO43" s="50" t="str">
        <f t="shared" si="306"/>
        <v/>
      </c>
      <c r="CP43" s="50">
        <f t="shared" si="306"/>
        <v>6</v>
      </c>
      <c r="CQ43" s="50" t="str">
        <f t="shared" si="306"/>
        <v/>
      </c>
      <c r="CR43" s="50" t="str">
        <f t="shared" si="306"/>
        <v/>
      </c>
      <c r="CS43" s="50" t="str">
        <f t="shared" si="306"/>
        <v/>
      </c>
      <c r="CT43" s="50" t="str">
        <f t="shared" si="306"/>
        <v/>
      </c>
      <c r="CU43" s="50" t="str">
        <f t="shared" si="306"/>
        <v/>
      </c>
      <c r="CV43" s="50">
        <f t="shared" si="306"/>
        <v>2</v>
      </c>
      <c r="CW43" s="50" t="str">
        <f t="shared" si="306"/>
        <v/>
      </c>
      <c r="CX43" s="50" t="str">
        <f t="shared" si="306"/>
        <v/>
      </c>
      <c r="CY43" s="50" t="str">
        <f t="shared" si="307"/>
        <v/>
      </c>
      <c r="CZ43" s="50">
        <f t="shared" si="307"/>
        <v>2</v>
      </c>
      <c r="DA43" s="68">
        <f t="shared" si="308"/>
        <v>10</v>
      </c>
      <c r="DB43" s="69">
        <f t="shared" si="309"/>
        <v>19</v>
      </c>
      <c r="DC43" s="70">
        <f t="shared" si="310"/>
        <v>10</v>
      </c>
      <c r="DD43" s="27"/>
    </row>
    <row r="44" spans="1:108">
      <c r="A44" s="102"/>
      <c r="B44" s="86"/>
      <c r="C44" s="86"/>
      <c r="D44" s="86"/>
      <c r="E44" s="87"/>
      <c r="F44" s="87"/>
      <c r="G44" s="87"/>
      <c r="H44" s="87"/>
      <c r="I44" s="87"/>
      <c r="J44" s="87"/>
      <c r="K44" s="87"/>
      <c r="L44" s="87"/>
      <c r="M44" s="87"/>
      <c r="N44" s="88"/>
      <c r="O44" s="88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90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22"/>
      <c r="AT44" s="23"/>
      <c r="AU44" s="23"/>
      <c r="AV44" s="23"/>
      <c r="AW44" s="23"/>
      <c r="AX44" s="23"/>
      <c r="AY44" s="24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6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4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6"/>
      <c r="DA44" s="23"/>
      <c r="DB44" s="23"/>
      <c r="DC44" s="23"/>
      <c r="DD44" s="27"/>
    </row>
  </sheetData>
  <sortState ref="A11:Y13">
    <sortCondition ref="X11:X13"/>
  </sortState>
  <mergeCells count="5">
    <mergeCell ref="C5:D5"/>
    <mergeCell ref="E2:M2"/>
    <mergeCell ref="O2:W2"/>
    <mergeCell ref="E3:M3"/>
    <mergeCell ref="O3:W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D25"/>
  <sheetViews>
    <sheetView workbookViewId="0">
      <selection activeCell="DF12" sqref="DF12"/>
    </sheetView>
  </sheetViews>
  <sheetFormatPr defaultRowHeight="15"/>
  <cols>
    <col min="1" max="1" width="4.28515625" customWidth="1"/>
    <col min="2" max="2" width="9.140625" customWidth="1"/>
    <col min="3" max="3" width="40" customWidth="1"/>
    <col min="4" max="4" width="8.140625" customWidth="1"/>
    <col min="5" max="13" width="4.7109375" style="91" customWidth="1"/>
    <col min="14" max="14" width="7.7109375" style="91" customWidth="1"/>
    <col min="15" max="15" width="4.7109375" style="92" customWidth="1"/>
    <col min="16" max="23" width="4.7109375" customWidth="1"/>
    <col min="24" max="24" width="9.140625" customWidth="1"/>
    <col min="26" max="26" width="3.7109375" customWidth="1"/>
    <col min="27" max="44" width="2.7109375" style="93" hidden="1" customWidth="1"/>
    <col min="45" max="45" width="0" style="93" hidden="1" customWidth="1"/>
    <col min="46" max="50" width="0" hidden="1" customWidth="1"/>
    <col min="51" max="104" width="2.7109375" style="93" hidden="1" customWidth="1"/>
    <col min="105" max="105" width="12.5703125" hidden="1" customWidth="1"/>
    <col min="106" max="106" width="12.85546875" hidden="1" customWidth="1"/>
    <col min="107" max="107" width="12.5703125" hidden="1" customWidth="1"/>
    <col min="108" max="108" width="2.85546875" hidden="1" customWidth="1"/>
    <col min="257" max="257" width="2.7109375" customWidth="1"/>
    <col min="258" max="258" width="9.140625" customWidth="1"/>
    <col min="259" max="259" width="29.7109375" customWidth="1"/>
    <col min="260" max="260" width="8.140625" customWidth="1"/>
    <col min="261" max="269" width="4.7109375" customWidth="1"/>
    <col min="270" max="270" width="7.7109375" customWidth="1"/>
    <col min="271" max="279" width="4.7109375" customWidth="1"/>
    <col min="282" max="282" width="3.7109375" customWidth="1"/>
    <col min="283" max="300" width="0" hidden="1" customWidth="1"/>
    <col min="307" max="360" width="0" hidden="1" customWidth="1"/>
    <col min="361" max="361" width="12.5703125" customWidth="1"/>
    <col min="362" max="362" width="12.85546875" customWidth="1"/>
    <col min="363" max="363" width="12.5703125" customWidth="1"/>
    <col min="364" max="364" width="2.85546875" customWidth="1"/>
    <col min="513" max="513" width="2.7109375" customWidth="1"/>
    <col min="514" max="514" width="9.140625" customWidth="1"/>
    <col min="515" max="515" width="29.7109375" customWidth="1"/>
    <col min="516" max="516" width="8.140625" customWidth="1"/>
    <col min="517" max="525" width="4.7109375" customWidth="1"/>
    <col min="526" max="526" width="7.7109375" customWidth="1"/>
    <col min="527" max="535" width="4.7109375" customWidth="1"/>
    <col min="538" max="538" width="3.7109375" customWidth="1"/>
    <col min="539" max="556" width="0" hidden="1" customWidth="1"/>
    <col min="563" max="616" width="0" hidden="1" customWidth="1"/>
    <col min="617" max="617" width="12.5703125" customWidth="1"/>
    <col min="618" max="618" width="12.85546875" customWidth="1"/>
    <col min="619" max="619" width="12.5703125" customWidth="1"/>
    <col min="620" max="620" width="2.85546875" customWidth="1"/>
    <col min="769" max="769" width="2.7109375" customWidth="1"/>
    <col min="770" max="770" width="9.140625" customWidth="1"/>
    <col min="771" max="771" width="29.7109375" customWidth="1"/>
    <col min="772" max="772" width="8.140625" customWidth="1"/>
    <col min="773" max="781" width="4.7109375" customWidth="1"/>
    <col min="782" max="782" width="7.7109375" customWidth="1"/>
    <col min="783" max="791" width="4.7109375" customWidth="1"/>
    <col min="794" max="794" width="3.7109375" customWidth="1"/>
    <col min="795" max="812" width="0" hidden="1" customWidth="1"/>
    <col min="819" max="872" width="0" hidden="1" customWidth="1"/>
    <col min="873" max="873" width="12.5703125" customWidth="1"/>
    <col min="874" max="874" width="12.85546875" customWidth="1"/>
    <col min="875" max="875" width="12.5703125" customWidth="1"/>
    <col min="876" max="876" width="2.85546875" customWidth="1"/>
    <col min="1025" max="1025" width="2.7109375" customWidth="1"/>
    <col min="1026" max="1026" width="9.140625" customWidth="1"/>
    <col min="1027" max="1027" width="29.7109375" customWidth="1"/>
    <col min="1028" max="1028" width="8.140625" customWidth="1"/>
    <col min="1029" max="1037" width="4.7109375" customWidth="1"/>
    <col min="1038" max="1038" width="7.7109375" customWidth="1"/>
    <col min="1039" max="1047" width="4.7109375" customWidth="1"/>
    <col min="1050" max="1050" width="3.7109375" customWidth="1"/>
    <col min="1051" max="1068" width="0" hidden="1" customWidth="1"/>
    <col min="1075" max="1128" width="0" hidden="1" customWidth="1"/>
    <col min="1129" max="1129" width="12.5703125" customWidth="1"/>
    <col min="1130" max="1130" width="12.85546875" customWidth="1"/>
    <col min="1131" max="1131" width="12.5703125" customWidth="1"/>
    <col min="1132" max="1132" width="2.85546875" customWidth="1"/>
    <col min="1281" max="1281" width="2.7109375" customWidth="1"/>
    <col min="1282" max="1282" width="9.140625" customWidth="1"/>
    <col min="1283" max="1283" width="29.7109375" customWidth="1"/>
    <col min="1284" max="1284" width="8.140625" customWidth="1"/>
    <col min="1285" max="1293" width="4.7109375" customWidth="1"/>
    <col min="1294" max="1294" width="7.7109375" customWidth="1"/>
    <col min="1295" max="1303" width="4.7109375" customWidth="1"/>
    <col min="1306" max="1306" width="3.7109375" customWidth="1"/>
    <col min="1307" max="1324" width="0" hidden="1" customWidth="1"/>
    <col min="1331" max="1384" width="0" hidden="1" customWidth="1"/>
    <col min="1385" max="1385" width="12.5703125" customWidth="1"/>
    <col min="1386" max="1386" width="12.85546875" customWidth="1"/>
    <col min="1387" max="1387" width="12.5703125" customWidth="1"/>
    <col min="1388" max="1388" width="2.85546875" customWidth="1"/>
    <col min="1537" max="1537" width="2.7109375" customWidth="1"/>
    <col min="1538" max="1538" width="9.140625" customWidth="1"/>
    <col min="1539" max="1539" width="29.7109375" customWidth="1"/>
    <col min="1540" max="1540" width="8.140625" customWidth="1"/>
    <col min="1541" max="1549" width="4.7109375" customWidth="1"/>
    <col min="1550" max="1550" width="7.7109375" customWidth="1"/>
    <col min="1551" max="1559" width="4.7109375" customWidth="1"/>
    <col min="1562" max="1562" width="3.7109375" customWidth="1"/>
    <col min="1563" max="1580" width="0" hidden="1" customWidth="1"/>
    <col min="1587" max="1640" width="0" hidden="1" customWidth="1"/>
    <col min="1641" max="1641" width="12.5703125" customWidth="1"/>
    <col min="1642" max="1642" width="12.85546875" customWidth="1"/>
    <col min="1643" max="1643" width="12.5703125" customWidth="1"/>
    <col min="1644" max="1644" width="2.85546875" customWidth="1"/>
    <col min="1793" max="1793" width="2.7109375" customWidth="1"/>
    <col min="1794" max="1794" width="9.140625" customWidth="1"/>
    <col min="1795" max="1795" width="29.7109375" customWidth="1"/>
    <col min="1796" max="1796" width="8.140625" customWidth="1"/>
    <col min="1797" max="1805" width="4.7109375" customWidth="1"/>
    <col min="1806" max="1806" width="7.7109375" customWidth="1"/>
    <col min="1807" max="1815" width="4.7109375" customWidth="1"/>
    <col min="1818" max="1818" width="3.7109375" customWidth="1"/>
    <col min="1819" max="1836" width="0" hidden="1" customWidth="1"/>
    <col min="1843" max="1896" width="0" hidden="1" customWidth="1"/>
    <col min="1897" max="1897" width="12.5703125" customWidth="1"/>
    <col min="1898" max="1898" width="12.85546875" customWidth="1"/>
    <col min="1899" max="1899" width="12.5703125" customWidth="1"/>
    <col min="1900" max="1900" width="2.85546875" customWidth="1"/>
    <col min="2049" max="2049" width="2.7109375" customWidth="1"/>
    <col min="2050" max="2050" width="9.140625" customWidth="1"/>
    <col min="2051" max="2051" width="29.7109375" customWidth="1"/>
    <col min="2052" max="2052" width="8.140625" customWidth="1"/>
    <col min="2053" max="2061" width="4.7109375" customWidth="1"/>
    <col min="2062" max="2062" width="7.7109375" customWidth="1"/>
    <col min="2063" max="2071" width="4.7109375" customWidth="1"/>
    <col min="2074" max="2074" width="3.7109375" customWidth="1"/>
    <col min="2075" max="2092" width="0" hidden="1" customWidth="1"/>
    <col min="2099" max="2152" width="0" hidden="1" customWidth="1"/>
    <col min="2153" max="2153" width="12.5703125" customWidth="1"/>
    <col min="2154" max="2154" width="12.85546875" customWidth="1"/>
    <col min="2155" max="2155" width="12.5703125" customWidth="1"/>
    <col min="2156" max="2156" width="2.85546875" customWidth="1"/>
    <col min="2305" max="2305" width="2.7109375" customWidth="1"/>
    <col min="2306" max="2306" width="9.140625" customWidth="1"/>
    <col min="2307" max="2307" width="29.7109375" customWidth="1"/>
    <col min="2308" max="2308" width="8.140625" customWidth="1"/>
    <col min="2309" max="2317" width="4.7109375" customWidth="1"/>
    <col min="2318" max="2318" width="7.7109375" customWidth="1"/>
    <col min="2319" max="2327" width="4.7109375" customWidth="1"/>
    <col min="2330" max="2330" width="3.7109375" customWidth="1"/>
    <col min="2331" max="2348" width="0" hidden="1" customWidth="1"/>
    <col min="2355" max="2408" width="0" hidden="1" customWidth="1"/>
    <col min="2409" max="2409" width="12.5703125" customWidth="1"/>
    <col min="2410" max="2410" width="12.85546875" customWidth="1"/>
    <col min="2411" max="2411" width="12.5703125" customWidth="1"/>
    <col min="2412" max="2412" width="2.85546875" customWidth="1"/>
    <col min="2561" max="2561" width="2.7109375" customWidth="1"/>
    <col min="2562" max="2562" width="9.140625" customWidth="1"/>
    <col min="2563" max="2563" width="29.7109375" customWidth="1"/>
    <col min="2564" max="2564" width="8.140625" customWidth="1"/>
    <col min="2565" max="2573" width="4.7109375" customWidth="1"/>
    <col min="2574" max="2574" width="7.7109375" customWidth="1"/>
    <col min="2575" max="2583" width="4.7109375" customWidth="1"/>
    <col min="2586" max="2586" width="3.7109375" customWidth="1"/>
    <col min="2587" max="2604" width="0" hidden="1" customWidth="1"/>
    <col min="2611" max="2664" width="0" hidden="1" customWidth="1"/>
    <col min="2665" max="2665" width="12.5703125" customWidth="1"/>
    <col min="2666" max="2666" width="12.85546875" customWidth="1"/>
    <col min="2667" max="2667" width="12.5703125" customWidth="1"/>
    <col min="2668" max="2668" width="2.85546875" customWidth="1"/>
    <col min="2817" max="2817" width="2.7109375" customWidth="1"/>
    <col min="2818" max="2818" width="9.140625" customWidth="1"/>
    <col min="2819" max="2819" width="29.7109375" customWidth="1"/>
    <col min="2820" max="2820" width="8.140625" customWidth="1"/>
    <col min="2821" max="2829" width="4.7109375" customWidth="1"/>
    <col min="2830" max="2830" width="7.7109375" customWidth="1"/>
    <col min="2831" max="2839" width="4.7109375" customWidth="1"/>
    <col min="2842" max="2842" width="3.7109375" customWidth="1"/>
    <col min="2843" max="2860" width="0" hidden="1" customWidth="1"/>
    <col min="2867" max="2920" width="0" hidden="1" customWidth="1"/>
    <col min="2921" max="2921" width="12.5703125" customWidth="1"/>
    <col min="2922" max="2922" width="12.85546875" customWidth="1"/>
    <col min="2923" max="2923" width="12.5703125" customWidth="1"/>
    <col min="2924" max="2924" width="2.85546875" customWidth="1"/>
    <col min="3073" max="3073" width="2.7109375" customWidth="1"/>
    <col min="3074" max="3074" width="9.140625" customWidth="1"/>
    <col min="3075" max="3075" width="29.7109375" customWidth="1"/>
    <col min="3076" max="3076" width="8.140625" customWidth="1"/>
    <col min="3077" max="3085" width="4.7109375" customWidth="1"/>
    <col min="3086" max="3086" width="7.7109375" customWidth="1"/>
    <col min="3087" max="3095" width="4.7109375" customWidth="1"/>
    <col min="3098" max="3098" width="3.7109375" customWidth="1"/>
    <col min="3099" max="3116" width="0" hidden="1" customWidth="1"/>
    <col min="3123" max="3176" width="0" hidden="1" customWidth="1"/>
    <col min="3177" max="3177" width="12.5703125" customWidth="1"/>
    <col min="3178" max="3178" width="12.85546875" customWidth="1"/>
    <col min="3179" max="3179" width="12.5703125" customWidth="1"/>
    <col min="3180" max="3180" width="2.85546875" customWidth="1"/>
    <col min="3329" max="3329" width="2.7109375" customWidth="1"/>
    <col min="3330" max="3330" width="9.140625" customWidth="1"/>
    <col min="3331" max="3331" width="29.7109375" customWidth="1"/>
    <col min="3332" max="3332" width="8.140625" customWidth="1"/>
    <col min="3333" max="3341" width="4.7109375" customWidth="1"/>
    <col min="3342" max="3342" width="7.7109375" customWidth="1"/>
    <col min="3343" max="3351" width="4.7109375" customWidth="1"/>
    <col min="3354" max="3354" width="3.7109375" customWidth="1"/>
    <col min="3355" max="3372" width="0" hidden="1" customWidth="1"/>
    <col min="3379" max="3432" width="0" hidden="1" customWidth="1"/>
    <col min="3433" max="3433" width="12.5703125" customWidth="1"/>
    <col min="3434" max="3434" width="12.85546875" customWidth="1"/>
    <col min="3435" max="3435" width="12.5703125" customWidth="1"/>
    <col min="3436" max="3436" width="2.85546875" customWidth="1"/>
    <col min="3585" max="3585" width="2.7109375" customWidth="1"/>
    <col min="3586" max="3586" width="9.140625" customWidth="1"/>
    <col min="3587" max="3587" width="29.7109375" customWidth="1"/>
    <col min="3588" max="3588" width="8.140625" customWidth="1"/>
    <col min="3589" max="3597" width="4.7109375" customWidth="1"/>
    <col min="3598" max="3598" width="7.7109375" customWidth="1"/>
    <col min="3599" max="3607" width="4.7109375" customWidth="1"/>
    <col min="3610" max="3610" width="3.7109375" customWidth="1"/>
    <col min="3611" max="3628" width="0" hidden="1" customWidth="1"/>
    <col min="3635" max="3688" width="0" hidden="1" customWidth="1"/>
    <col min="3689" max="3689" width="12.5703125" customWidth="1"/>
    <col min="3690" max="3690" width="12.85546875" customWidth="1"/>
    <col min="3691" max="3691" width="12.5703125" customWidth="1"/>
    <col min="3692" max="3692" width="2.85546875" customWidth="1"/>
    <col min="3841" max="3841" width="2.7109375" customWidth="1"/>
    <col min="3842" max="3842" width="9.140625" customWidth="1"/>
    <col min="3843" max="3843" width="29.7109375" customWidth="1"/>
    <col min="3844" max="3844" width="8.140625" customWidth="1"/>
    <col min="3845" max="3853" width="4.7109375" customWidth="1"/>
    <col min="3854" max="3854" width="7.7109375" customWidth="1"/>
    <col min="3855" max="3863" width="4.7109375" customWidth="1"/>
    <col min="3866" max="3866" width="3.7109375" customWidth="1"/>
    <col min="3867" max="3884" width="0" hidden="1" customWidth="1"/>
    <col min="3891" max="3944" width="0" hidden="1" customWidth="1"/>
    <col min="3945" max="3945" width="12.5703125" customWidth="1"/>
    <col min="3946" max="3946" width="12.85546875" customWidth="1"/>
    <col min="3947" max="3947" width="12.5703125" customWidth="1"/>
    <col min="3948" max="3948" width="2.85546875" customWidth="1"/>
    <col min="4097" max="4097" width="2.7109375" customWidth="1"/>
    <col min="4098" max="4098" width="9.140625" customWidth="1"/>
    <col min="4099" max="4099" width="29.7109375" customWidth="1"/>
    <col min="4100" max="4100" width="8.140625" customWidth="1"/>
    <col min="4101" max="4109" width="4.7109375" customWidth="1"/>
    <col min="4110" max="4110" width="7.7109375" customWidth="1"/>
    <col min="4111" max="4119" width="4.7109375" customWidth="1"/>
    <col min="4122" max="4122" width="3.7109375" customWidth="1"/>
    <col min="4123" max="4140" width="0" hidden="1" customWidth="1"/>
    <col min="4147" max="4200" width="0" hidden="1" customWidth="1"/>
    <col min="4201" max="4201" width="12.5703125" customWidth="1"/>
    <col min="4202" max="4202" width="12.85546875" customWidth="1"/>
    <col min="4203" max="4203" width="12.5703125" customWidth="1"/>
    <col min="4204" max="4204" width="2.85546875" customWidth="1"/>
    <col min="4353" max="4353" width="2.7109375" customWidth="1"/>
    <col min="4354" max="4354" width="9.140625" customWidth="1"/>
    <col min="4355" max="4355" width="29.7109375" customWidth="1"/>
    <col min="4356" max="4356" width="8.140625" customWidth="1"/>
    <col min="4357" max="4365" width="4.7109375" customWidth="1"/>
    <col min="4366" max="4366" width="7.7109375" customWidth="1"/>
    <col min="4367" max="4375" width="4.7109375" customWidth="1"/>
    <col min="4378" max="4378" width="3.7109375" customWidth="1"/>
    <col min="4379" max="4396" width="0" hidden="1" customWidth="1"/>
    <col min="4403" max="4456" width="0" hidden="1" customWidth="1"/>
    <col min="4457" max="4457" width="12.5703125" customWidth="1"/>
    <col min="4458" max="4458" width="12.85546875" customWidth="1"/>
    <col min="4459" max="4459" width="12.5703125" customWidth="1"/>
    <col min="4460" max="4460" width="2.85546875" customWidth="1"/>
    <col min="4609" max="4609" width="2.7109375" customWidth="1"/>
    <col min="4610" max="4610" width="9.140625" customWidth="1"/>
    <col min="4611" max="4611" width="29.7109375" customWidth="1"/>
    <col min="4612" max="4612" width="8.140625" customWidth="1"/>
    <col min="4613" max="4621" width="4.7109375" customWidth="1"/>
    <col min="4622" max="4622" width="7.7109375" customWidth="1"/>
    <col min="4623" max="4631" width="4.7109375" customWidth="1"/>
    <col min="4634" max="4634" width="3.7109375" customWidth="1"/>
    <col min="4635" max="4652" width="0" hidden="1" customWidth="1"/>
    <col min="4659" max="4712" width="0" hidden="1" customWidth="1"/>
    <col min="4713" max="4713" width="12.5703125" customWidth="1"/>
    <col min="4714" max="4714" width="12.85546875" customWidth="1"/>
    <col min="4715" max="4715" width="12.5703125" customWidth="1"/>
    <col min="4716" max="4716" width="2.85546875" customWidth="1"/>
    <col min="4865" max="4865" width="2.7109375" customWidth="1"/>
    <col min="4866" max="4866" width="9.140625" customWidth="1"/>
    <col min="4867" max="4867" width="29.7109375" customWidth="1"/>
    <col min="4868" max="4868" width="8.140625" customWidth="1"/>
    <col min="4869" max="4877" width="4.7109375" customWidth="1"/>
    <col min="4878" max="4878" width="7.7109375" customWidth="1"/>
    <col min="4879" max="4887" width="4.7109375" customWidth="1"/>
    <col min="4890" max="4890" width="3.7109375" customWidth="1"/>
    <col min="4891" max="4908" width="0" hidden="1" customWidth="1"/>
    <col min="4915" max="4968" width="0" hidden="1" customWidth="1"/>
    <col min="4969" max="4969" width="12.5703125" customWidth="1"/>
    <col min="4970" max="4970" width="12.85546875" customWidth="1"/>
    <col min="4971" max="4971" width="12.5703125" customWidth="1"/>
    <col min="4972" max="4972" width="2.85546875" customWidth="1"/>
    <col min="5121" max="5121" width="2.7109375" customWidth="1"/>
    <col min="5122" max="5122" width="9.140625" customWidth="1"/>
    <col min="5123" max="5123" width="29.7109375" customWidth="1"/>
    <col min="5124" max="5124" width="8.140625" customWidth="1"/>
    <col min="5125" max="5133" width="4.7109375" customWidth="1"/>
    <col min="5134" max="5134" width="7.7109375" customWidth="1"/>
    <col min="5135" max="5143" width="4.7109375" customWidth="1"/>
    <col min="5146" max="5146" width="3.7109375" customWidth="1"/>
    <col min="5147" max="5164" width="0" hidden="1" customWidth="1"/>
    <col min="5171" max="5224" width="0" hidden="1" customWidth="1"/>
    <col min="5225" max="5225" width="12.5703125" customWidth="1"/>
    <col min="5226" max="5226" width="12.85546875" customWidth="1"/>
    <col min="5227" max="5227" width="12.5703125" customWidth="1"/>
    <col min="5228" max="5228" width="2.85546875" customWidth="1"/>
    <col min="5377" max="5377" width="2.7109375" customWidth="1"/>
    <col min="5378" max="5378" width="9.140625" customWidth="1"/>
    <col min="5379" max="5379" width="29.7109375" customWidth="1"/>
    <col min="5380" max="5380" width="8.140625" customWidth="1"/>
    <col min="5381" max="5389" width="4.7109375" customWidth="1"/>
    <col min="5390" max="5390" width="7.7109375" customWidth="1"/>
    <col min="5391" max="5399" width="4.7109375" customWidth="1"/>
    <col min="5402" max="5402" width="3.7109375" customWidth="1"/>
    <col min="5403" max="5420" width="0" hidden="1" customWidth="1"/>
    <col min="5427" max="5480" width="0" hidden="1" customWidth="1"/>
    <col min="5481" max="5481" width="12.5703125" customWidth="1"/>
    <col min="5482" max="5482" width="12.85546875" customWidth="1"/>
    <col min="5483" max="5483" width="12.5703125" customWidth="1"/>
    <col min="5484" max="5484" width="2.85546875" customWidth="1"/>
    <col min="5633" max="5633" width="2.7109375" customWidth="1"/>
    <col min="5634" max="5634" width="9.140625" customWidth="1"/>
    <col min="5635" max="5635" width="29.7109375" customWidth="1"/>
    <col min="5636" max="5636" width="8.140625" customWidth="1"/>
    <col min="5637" max="5645" width="4.7109375" customWidth="1"/>
    <col min="5646" max="5646" width="7.7109375" customWidth="1"/>
    <col min="5647" max="5655" width="4.7109375" customWidth="1"/>
    <col min="5658" max="5658" width="3.7109375" customWidth="1"/>
    <col min="5659" max="5676" width="0" hidden="1" customWidth="1"/>
    <col min="5683" max="5736" width="0" hidden="1" customWidth="1"/>
    <col min="5737" max="5737" width="12.5703125" customWidth="1"/>
    <col min="5738" max="5738" width="12.85546875" customWidth="1"/>
    <col min="5739" max="5739" width="12.5703125" customWidth="1"/>
    <col min="5740" max="5740" width="2.85546875" customWidth="1"/>
    <col min="5889" max="5889" width="2.7109375" customWidth="1"/>
    <col min="5890" max="5890" width="9.140625" customWidth="1"/>
    <col min="5891" max="5891" width="29.7109375" customWidth="1"/>
    <col min="5892" max="5892" width="8.140625" customWidth="1"/>
    <col min="5893" max="5901" width="4.7109375" customWidth="1"/>
    <col min="5902" max="5902" width="7.7109375" customWidth="1"/>
    <col min="5903" max="5911" width="4.7109375" customWidth="1"/>
    <col min="5914" max="5914" width="3.7109375" customWidth="1"/>
    <col min="5915" max="5932" width="0" hidden="1" customWidth="1"/>
    <col min="5939" max="5992" width="0" hidden="1" customWidth="1"/>
    <col min="5993" max="5993" width="12.5703125" customWidth="1"/>
    <col min="5994" max="5994" width="12.85546875" customWidth="1"/>
    <col min="5995" max="5995" width="12.5703125" customWidth="1"/>
    <col min="5996" max="5996" width="2.85546875" customWidth="1"/>
    <col min="6145" max="6145" width="2.7109375" customWidth="1"/>
    <col min="6146" max="6146" width="9.140625" customWidth="1"/>
    <col min="6147" max="6147" width="29.7109375" customWidth="1"/>
    <col min="6148" max="6148" width="8.140625" customWidth="1"/>
    <col min="6149" max="6157" width="4.7109375" customWidth="1"/>
    <col min="6158" max="6158" width="7.7109375" customWidth="1"/>
    <col min="6159" max="6167" width="4.7109375" customWidth="1"/>
    <col min="6170" max="6170" width="3.7109375" customWidth="1"/>
    <col min="6171" max="6188" width="0" hidden="1" customWidth="1"/>
    <col min="6195" max="6248" width="0" hidden="1" customWidth="1"/>
    <col min="6249" max="6249" width="12.5703125" customWidth="1"/>
    <col min="6250" max="6250" width="12.85546875" customWidth="1"/>
    <col min="6251" max="6251" width="12.5703125" customWidth="1"/>
    <col min="6252" max="6252" width="2.85546875" customWidth="1"/>
    <col min="6401" max="6401" width="2.7109375" customWidth="1"/>
    <col min="6402" max="6402" width="9.140625" customWidth="1"/>
    <col min="6403" max="6403" width="29.7109375" customWidth="1"/>
    <col min="6404" max="6404" width="8.140625" customWidth="1"/>
    <col min="6405" max="6413" width="4.7109375" customWidth="1"/>
    <col min="6414" max="6414" width="7.7109375" customWidth="1"/>
    <col min="6415" max="6423" width="4.7109375" customWidth="1"/>
    <col min="6426" max="6426" width="3.7109375" customWidth="1"/>
    <col min="6427" max="6444" width="0" hidden="1" customWidth="1"/>
    <col min="6451" max="6504" width="0" hidden="1" customWidth="1"/>
    <col min="6505" max="6505" width="12.5703125" customWidth="1"/>
    <col min="6506" max="6506" width="12.85546875" customWidth="1"/>
    <col min="6507" max="6507" width="12.5703125" customWidth="1"/>
    <col min="6508" max="6508" width="2.85546875" customWidth="1"/>
    <col min="6657" max="6657" width="2.7109375" customWidth="1"/>
    <col min="6658" max="6658" width="9.140625" customWidth="1"/>
    <col min="6659" max="6659" width="29.7109375" customWidth="1"/>
    <col min="6660" max="6660" width="8.140625" customWidth="1"/>
    <col min="6661" max="6669" width="4.7109375" customWidth="1"/>
    <col min="6670" max="6670" width="7.7109375" customWidth="1"/>
    <col min="6671" max="6679" width="4.7109375" customWidth="1"/>
    <col min="6682" max="6682" width="3.7109375" customWidth="1"/>
    <col min="6683" max="6700" width="0" hidden="1" customWidth="1"/>
    <col min="6707" max="6760" width="0" hidden="1" customWidth="1"/>
    <col min="6761" max="6761" width="12.5703125" customWidth="1"/>
    <col min="6762" max="6762" width="12.85546875" customWidth="1"/>
    <col min="6763" max="6763" width="12.5703125" customWidth="1"/>
    <col min="6764" max="6764" width="2.85546875" customWidth="1"/>
    <col min="6913" max="6913" width="2.7109375" customWidth="1"/>
    <col min="6914" max="6914" width="9.140625" customWidth="1"/>
    <col min="6915" max="6915" width="29.7109375" customWidth="1"/>
    <col min="6916" max="6916" width="8.140625" customWidth="1"/>
    <col min="6917" max="6925" width="4.7109375" customWidth="1"/>
    <col min="6926" max="6926" width="7.7109375" customWidth="1"/>
    <col min="6927" max="6935" width="4.7109375" customWidth="1"/>
    <col min="6938" max="6938" width="3.7109375" customWidth="1"/>
    <col min="6939" max="6956" width="0" hidden="1" customWidth="1"/>
    <col min="6963" max="7016" width="0" hidden="1" customWidth="1"/>
    <col min="7017" max="7017" width="12.5703125" customWidth="1"/>
    <col min="7018" max="7018" width="12.85546875" customWidth="1"/>
    <col min="7019" max="7019" width="12.5703125" customWidth="1"/>
    <col min="7020" max="7020" width="2.85546875" customWidth="1"/>
    <col min="7169" max="7169" width="2.7109375" customWidth="1"/>
    <col min="7170" max="7170" width="9.140625" customWidth="1"/>
    <col min="7171" max="7171" width="29.7109375" customWidth="1"/>
    <col min="7172" max="7172" width="8.140625" customWidth="1"/>
    <col min="7173" max="7181" width="4.7109375" customWidth="1"/>
    <col min="7182" max="7182" width="7.7109375" customWidth="1"/>
    <col min="7183" max="7191" width="4.7109375" customWidth="1"/>
    <col min="7194" max="7194" width="3.7109375" customWidth="1"/>
    <col min="7195" max="7212" width="0" hidden="1" customWidth="1"/>
    <col min="7219" max="7272" width="0" hidden="1" customWidth="1"/>
    <col min="7273" max="7273" width="12.5703125" customWidth="1"/>
    <col min="7274" max="7274" width="12.85546875" customWidth="1"/>
    <col min="7275" max="7275" width="12.5703125" customWidth="1"/>
    <col min="7276" max="7276" width="2.85546875" customWidth="1"/>
    <col min="7425" max="7425" width="2.7109375" customWidth="1"/>
    <col min="7426" max="7426" width="9.140625" customWidth="1"/>
    <col min="7427" max="7427" width="29.7109375" customWidth="1"/>
    <col min="7428" max="7428" width="8.140625" customWidth="1"/>
    <col min="7429" max="7437" width="4.7109375" customWidth="1"/>
    <col min="7438" max="7438" width="7.7109375" customWidth="1"/>
    <col min="7439" max="7447" width="4.7109375" customWidth="1"/>
    <col min="7450" max="7450" width="3.7109375" customWidth="1"/>
    <col min="7451" max="7468" width="0" hidden="1" customWidth="1"/>
    <col min="7475" max="7528" width="0" hidden="1" customWidth="1"/>
    <col min="7529" max="7529" width="12.5703125" customWidth="1"/>
    <col min="7530" max="7530" width="12.85546875" customWidth="1"/>
    <col min="7531" max="7531" width="12.5703125" customWidth="1"/>
    <col min="7532" max="7532" width="2.85546875" customWidth="1"/>
    <col min="7681" max="7681" width="2.7109375" customWidth="1"/>
    <col min="7682" max="7682" width="9.140625" customWidth="1"/>
    <col min="7683" max="7683" width="29.7109375" customWidth="1"/>
    <col min="7684" max="7684" width="8.140625" customWidth="1"/>
    <col min="7685" max="7693" width="4.7109375" customWidth="1"/>
    <col min="7694" max="7694" width="7.7109375" customWidth="1"/>
    <col min="7695" max="7703" width="4.7109375" customWidth="1"/>
    <col min="7706" max="7706" width="3.7109375" customWidth="1"/>
    <col min="7707" max="7724" width="0" hidden="1" customWidth="1"/>
    <col min="7731" max="7784" width="0" hidden="1" customWidth="1"/>
    <col min="7785" max="7785" width="12.5703125" customWidth="1"/>
    <col min="7786" max="7786" width="12.85546875" customWidth="1"/>
    <col min="7787" max="7787" width="12.5703125" customWidth="1"/>
    <col min="7788" max="7788" width="2.85546875" customWidth="1"/>
    <col min="7937" max="7937" width="2.7109375" customWidth="1"/>
    <col min="7938" max="7938" width="9.140625" customWidth="1"/>
    <col min="7939" max="7939" width="29.7109375" customWidth="1"/>
    <col min="7940" max="7940" width="8.140625" customWidth="1"/>
    <col min="7941" max="7949" width="4.7109375" customWidth="1"/>
    <col min="7950" max="7950" width="7.7109375" customWidth="1"/>
    <col min="7951" max="7959" width="4.7109375" customWidth="1"/>
    <col min="7962" max="7962" width="3.7109375" customWidth="1"/>
    <col min="7963" max="7980" width="0" hidden="1" customWidth="1"/>
    <col min="7987" max="8040" width="0" hidden="1" customWidth="1"/>
    <col min="8041" max="8041" width="12.5703125" customWidth="1"/>
    <col min="8042" max="8042" width="12.85546875" customWidth="1"/>
    <col min="8043" max="8043" width="12.5703125" customWidth="1"/>
    <col min="8044" max="8044" width="2.85546875" customWidth="1"/>
    <col min="8193" max="8193" width="2.7109375" customWidth="1"/>
    <col min="8194" max="8194" width="9.140625" customWidth="1"/>
    <col min="8195" max="8195" width="29.7109375" customWidth="1"/>
    <col min="8196" max="8196" width="8.140625" customWidth="1"/>
    <col min="8197" max="8205" width="4.7109375" customWidth="1"/>
    <col min="8206" max="8206" width="7.7109375" customWidth="1"/>
    <col min="8207" max="8215" width="4.7109375" customWidth="1"/>
    <col min="8218" max="8218" width="3.7109375" customWidth="1"/>
    <col min="8219" max="8236" width="0" hidden="1" customWidth="1"/>
    <col min="8243" max="8296" width="0" hidden="1" customWidth="1"/>
    <col min="8297" max="8297" width="12.5703125" customWidth="1"/>
    <col min="8298" max="8298" width="12.85546875" customWidth="1"/>
    <col min="8299" max="8299" width="12.5703125" customWidth="1"/>
    <col min="8300" max="8300" width="2.85546875" customWidth="1"/>
    <col min="8449" max="8449" width="2.7109375" customWidth="1"/>
    <col min="8450" max="8450" width="9.140625" customWidth="1"/>
    <col min="8451" max="8451" width="29.7109375" customWidth="1"/>
    <col min="8452" max="8452" width="8.140625" customWidth="1"/>
    <col min="8453" max="8461" width="4.7109375" customWidth="1"/>
    <col min="8462" max="8462" width="7.7109375" customWidth="1"/>
    <col min="8463" max="8471" width="4.7109375" customWidth="1"/>
    <col min="8474" max="8474" width="3.7109375" customWidth="1"/>
    <col min="8475" max="8492" width="0" hidden="1" customWidth="1"/>
    <col min="8499" max="8552" width="0" hidden="1" customWidth="1"/>
    <col min="8553" max="8553" width="12.5703125" customWidth="1"/>
    <col min="8554" max="8554" width="12.85546875" customWidth="1"/>
    <col min="8555" max="8555" width="12.5703125" customWidth="1"/>
    <col min="8556" max="8556" width="2.85546875" customWidth="1"/>
    <col min="8705" max="8705" width="2.7109375" customWidth="1"/>
    <col min="8706" max="8706" width="9.140625" customWidth="1"/>
    <col min="8707" max="8707" width="29.7109375" customWidth="1"/>
    <col min="8708" max="8708" width="8.140625" customWidth="1"/>
    <col min="8709" max="8717" width="4.7109375" customWidth="1"/>
    <col min="8718" max="8718" width="7.7109375" customWidth="1"/>
    <col min="8719" max="8727" width="4.7109375" customWidth="1"/>
    <col min="8730" max="8730" width="3.7109375" customWidth="1"/>
    <col min="8731" max="8748" width="0" hidden="1" customWidth="1"/>
    <col min="8755" max="8808" width="0" hidden="1" customWidth="1"/>
    <col min="8809" max="8809" width="12.5703125" customWidth="1"/>
    <col min="8810" max="8810" width="12.85546875" customWidth="1"/>
    <col min="8811" max="8811" width="12.5703125" customWidth="1"/>
    <col min="8812" max="8812" width="2.85546875" customWidth="1"/>
    <col min="8961" max="8961" width="2.7109375" customWidth="1"/>
    <col min="8962" max="8962" width="9.140625" customWidth="1"/>
    <col min="8963" max="8963" width="29.7109375" customWidth="1"/>
    <col min="8964" max="8964" width="8.140625" customWidth="1"/>
    <col min="8965" max="8973" width="4.7109375" customWidth="1"/>
    <col min="8974" max="8974" width="7.7109375" customWidth="1"/>
    <col min="8975" max="8983" width="4.7109375" customWidth="1"/>
    <col min="8986" max="8986" width="3.7109375" customWidth="1"/>
    <col min="8987" max="9004" width="0" hidden="1" customWidth="1"/>
    <col min="9011" max="9064" width="0" hidden="1" customWidth="1"/>
    <col min="9065" max="9065" width="12.5703125" customWidth="1"/>
    <col min="9066" max="9066" width="12.85546875" customWidth="1"/>
    <col min="9067" max="9067" width="12.5703125" customWidth="1"/>
    <col min="9068" max="9068" width="2.85546875" customWidth="1"/>
    <col min="9217" max="9217" width="2.7109375" customWidth="1"/>
    <col min="9218" max="9218" width="9.140625" customWidth="1"/>
    <col min="9219" max="9219" width="29.7109375" customWidth="1"/>
    <col min="9220" max="9220" width="8.140625" customWidth="1"/>
    <col min="9221" max="9229" width="4.7109375" customWidth="1"/>
    <col min="9230" max="9230" width="7.7109375" customWidth="1"/>
    <col min="9231" max="9239" width="4.7109375" customWidth="1"/>
    <col min="9242" max="9242" width="3.7109375" customWidth="1"/>
    <col min="9243" max="9260" width="0" hidden="1" customWidth="1"/>
    <col min="9267" max="9320" width="0" hidden="1" customWidth="1"/>
    <col min="9321" max="9321" width="12.5703125" customWidth="1"/>
    <col min="9322" max="9322" width="12.85546875" customWidth="1"/>
    <col min="9323" max="9323" width="12.5703125" customWidth="1"/>
    <col min="9324" max="9324" width="2.85546875" customWidth="1"/>
    <col min="9473" max="9473" width="2.7109375" customWidth="1"/>
    <col min="9474" max="9474" width="9.140625" customWidth="1"/>
    <col min="9475" max="9475" width="29.7109375" customWidth="1"/>
    <col min="9476" max="9476" width="8.140625" customWidth="1"/>
    <col min="9477" max="9485" width="4.7109375" customWidth="1"/>
    <col min="9486" max="9486" width="7.7109375" customWidth="1"/>
    <col min="9487" max="9495" width="4.7109375" customWidth="1"/>
    <col min="9498" max="9498" width="3.7109375" customWidth="1"/>
    <col min="9499" max="9516" width="0" hidden="1" customWidth="1"/>
    <col min="9523" max="9576" width="0" hidden="1" customWidth="1"/>
    <col min="9577" max="9577" width="12.5703125" customWidth="1"/>
    <col min="9578" max="9578" width="12.85546875" customWidth="1"/>
    <col min="9579" max="9579" width="12.5703125" customWidth="1"/>
    <col min="9580" max="9580" width="2.85546875" customWidth="1"/>
    <col min="9729" max="9729" width="2.7109375" customWidth="1"/>
    <col min="9730" max="9730" width="9.140625" customWidth="1"/>
    <col min="9731" max="9731" width="29.7109375" customWidth="1"/>
    <col min="9732" max="9732" width="8.140625" customWidth="1"/>
    <col min="9733" max="9741" width="4.7109375" customWidth="1"/>
    <col min="9742" max="9742" width="7.7109375" customWidth="1"/>
    <col min="9743" max="9751" width="4.7109375" customWidth="1"/>
    <col min="9754" max="9754" width="3.7109375" customWidth="1"/>
    <col min="9755" max="9772" width="0" hidden="1" customWidth="1"/>
    <col min="9779" max="9832" width="0" hidden="1" customWidth="1"/>
    <col min="9833" max="9833" width="12.5703125" customWidth="1"/>
    <col min="9834" max="9834" width="12.85546875" customWidth="1"/>
    <col min="9835" max="9835" width="12.5703125" customWidth="1"/>
    <col min="9836" max="9836" width="2.85546875" customWidth="1"/>
    <col min="9985" max="9985" width="2.7109375" customWidth="1"/>
    <col min="9986" max="9986" width="9.140625" customWidth="1"/>
    <col min="9987" max="9987" width="29.7109375" customWidth="1"/>
    <col min="9988" max="9988" width="8.140625" customWidth="1"/>
    <col min="9989" max="9997" width="4.7109375" customWidth="1"/>
    <col min="9998" max="9998" width="7.7109375" customWidth="1"/>
    <col min="9999" max="10007" width="4.7109375" customWidth="1"/>
    <col min="10010" max="10010" width="3.7109375" customWidth="1"/>
    <col min="10011" max="10028" width="0" hidden="1" customWidth="1"/>
    <col min="10035" max="10088" width="0" hidden="1" customWidth="1"/>
    <col min="10089" max="10089" width="12.5703125" customWidth="1"/>
    <col min="10090" max="10090" width="12.85546875" customWidth="1"/>
    <col min="10091" max="10091" width="12.5703125" customWidth="1"/>
    <col min="10092" max="10092" width="2.85546875" customWidth="1"/>
    <col min="10241" max="10241" width="2.7109375" customWidth="1"/>
    <col min="10242" max="10242" width="9.140625" customWidth="1"/>
    <col min="10243" max="10243" width="29.7109375" customWidth="1"/>
    <col min="10244" max="10244" width="8.140625" customWidth="1"/>
    <col min="10245" max="10253" width="4.7109375" customWidth="1"/>
    <col min="10254" max="10254" width="7.7109375" customWidth="1"/>
    <col min="10255" max="10263" width="4.7109375" customWidth="1"/>
    <col min="10266" max="10266" width="3.7109375" customWidth="1"/>
    <col min="10267" max="10284" width="0" hidden="1" customWidth="1"/>
    <col min="10291" max="10344" width="0" hidden="1" customWidth="1"/>
    <col min="10345" max="10345" width="12.5703125" customWidth="1"/>
    <col min="10346" max="10346" width="12.85546875" customWidth="1"/>
    <col min="10347" max="10347" width="12.5703125" customWidth="1"/>
    <col min="10348" max="10348" width="2.85546875" customWidth="1"/>
    <col min="10497" max="10497" width="2.7109375" customWidth="1"/>
    <col min="10498" max="10498" width="9.140625" customWidth="1"/>
    <col min="10499" max="10499" width="29.7109375" customWidth="1"/>
    <col min="10500" max="10500" width="8.140625" customWidth="1"/>
    <col min="10501" max="10509" width="4.7109375" customWidth="1"/>
    <col min="10510" max="10510" width="7.7109375" customWidth="1"/>
    <col min="10511" max="10519" width="4.7109375" customWidth="1"/>
    <col min="10522" max="10522" width="3.7109375" customWidth="1"/>
    <col min="10523" max="10540" width="0" hidden="1" customWidth="1"/>
    <col min="10547" max="10600" width="0" hidden="1" customWidth="1"/>
    <col min="10601" max="10601" width="12.5703125" customWidth="1"/>
    <col min="10602" max="10602" width="12.85546875" customWidth="1"/>
    <col min="10603" max="10603" width="12.5703125" customWidth="1"/>
    <col min="10604" max="10604" width="2.85546875" customWidth="1"/>
    <col min="10753" max="10753" width="2.7109375" customWidth="1"/>
    <col min="10754" max="10754" width="9.140625" customWidth="1"/>
    <col min="10755" max="10755" width="29.7109375" customWidth="1"/>
    <col min="10756" max="10756" width="8.140625" customWidth="1"/>
    <col min="10757" max="10765" width="4.7109375" customWidth="1"/>
    <col min="10766" max="10766" width="7.7109375" customWidth="1"/>
    <col min="10767" max="10775" width="4.7109375" customWidth="1"/>
    <col min="10778" max="10778" width="3.7109375" customWidth="1"/>
    <col min="10779" max="10796" width="0" hidden="1" customWidth="1"/>
    <col min="10803" max="10856" width="0" hidden="1" customWidth="1"/>
    <col min="10857" max="10857" width="12.5703125" customWidth="1"/>
    <col min="10858" max="10858" width="12.85546875" customWidth="1"/>
    <col min="10859" max="10859" width="12.5703125" customWidth="1"/>
    <col min="10860" max="10860" width="2.85546875" customWidth="1"/>
    <col min="11009" max="11009" width="2.7109375" customWidth="1"/>
    <col min="11010" max="11010" width="9.140625" customWidth="1"/>
    <col min="11011" max="11011" width="29.7109375" customWidth="1"/>
    <col min="11012" max="11012" width="8.140625" customWidth="1"/>
    <col min="11013" max="11021" width="4.7109375" customWidth="1"/>
    <col min="11022" max="11022" width="7.7109375" customWidth="1"/>
    <col min="11023" max="11031" width="4.7109375" customWidth="1"/>
    <col min="11034" max="11034" width="3.7109375" customWidth="1"/>
    <col min="11035" max="11052" width="0" hidden="1" customWidth="1"/>
    <col min="11059" max="11112" width="0" hidden="1" customWidth="1"/>
    <col min="11113" max="11113" width="12.5703125" customWidth="1"/>
    <col min="11114" max="11114" width="12.85546875" customWidth="1"/>
    <col min="11115" max="11115" width="12.5703125" customWidth="1"/>
    <col min="11116" max="11116" width="2.85546875" customWidth="1"/>
    <col min="11265" max="11265" width="2.7109375" customWidth="1"/>
    <col min="11266" max="11266" width="9.140625" customWidth="1"/>
    <col min="11267" max="11267" width="29.7109375" customWidth="1"/>
    <col min="11268" max="11268" width="8.140625" customWidth="1"/>
    <col min="11269" max="11277" width="4.7109375" customWidth="1"/>
    <col min="11278" max="11278" width="7.7109375" customWidth="1"/>
    <col min="11279" max="11287" width="4.7109375" customWidth="1"/>
    <col min="11290" max="11290" width="3.7109375" customWidth="1"/>
    <col min="11291" max="11308" width="0" hidden="1" customWidth="1"/>
    <col min="11315" max="11368" width="0" hidden="1" customWidth="1"/>
    <col min="11369" max="11369" width="12.5703125" customWidth="1"/>
    <col min="11370" max="11370" width="12.85546875" customWidth="1"/>
    <col min="11371" max="11371" width="12.5703125" customWidth="1"/>
    <col min="11372" max="11372" width="2.85546875" customWidth="1"/>
    <col min="11521" max="11521" width="2.7109375" customWidth="1"/>
    <col min="11522" max="11522" width="9.140625" customWidth="1"/>
    <col min="11523" max="11523" width="29.7109375" customWidth="1"/>
    <col min="11524" max="11524" width="8.140625" customWidth="1"/>
    <col min="11525" max="11533" width="4.7109375" customWidth="1"/>
    <col min="11534" max="11534" width="7.7109375" customWidth="1"/>
    <col min="11535" max="11543" width="4.7109375" customWidth="1"/>
    <col min="11546" max="11546" width="3.7109375" customWidth="1"/>
    <col min="11547" max="11564" width="0" hidden="1" customWidth="1"/>
    <col min="11571" max="11624" width="0" hidden="1" customWidth="1"/>
    <col min="11625" max="11625" width="12.5703125" customWidth="1"/>
    <col min="11626" max="11626" width="12.85546875" customWidth="1"/>
    <col min="11627" max="11627" width="12.5703125" customWidth="1"/>
    <col min="11628" max="11628" width="2.85546875" customWidth="1"/>
    <col min="11777" max="11777" width="2.7109375" customWidth="1"/>
    <col min="11778" max="11778" width="9.140625" customWidth="1"/>
    <col min="11779" max="11779" width="29.7109375" customWidth="1"/>
    <col min="11780" max="11780" width="8.140625" customWidth="1"/>
    <col min="11781" max="11789" width="4.7109375" customWidth="1"/>
    <col min="11790" max="11790" width="7.7109375" customWidth="1"/>
    <col min="11791" max="11799" width="4.7109375" customWidth="1"/>
    <col min="11802" max="11802" width="3.7109375" customWidth="1"/>
    <col min="11803" max="11820" width="0" hidden="1" customWidth="1"/>
    <col min="11827" max="11880" width="0" hidden="1" customWidth="1"/>
    <col min="11881" max="11881" width="12.5703125" customWidth="1"/>
    <col min="11882" max="11882" width="12.85546875" customWidth="1"/>
    <col min="11883" max="11883" width="12.5703125" customWidth="1"/>
    <col min="11884" max="11884" width="2.85546875" customWidth="1"/>
    <col min="12033" max="12033" width="2.7109375" customWidth="1"/>
    <col min="12034" max="12034" width="9.140625" customWidth="1"/>
    <col min="12035" max="12035" width="29.7109375" customWidth="1"/>
    <col min="12036" max="12036" width="8.140625" customWidth="1"/>
    <col min="12037" max="12045" width="4.7109375" customWidth="1"/>
    <col min="12046" max="12046" width="7.7109375" customWidth="1"/>
    <col min="12047" max="12055" width="4.7109375" customWidth="1"/>
    <col min="12058" max="12058" width="3.7109375" customWidth="1"/>
    <col min="12059" max="12076" width="0" hidden="1" customWidth="1"/>
    <col min="12083" max="12136" width="0" hidden="1" customWidth="1"/>
    <col min="12137" max="12137" width="12.5703125" customWidth="1"/>
    <col min="12138" max="12138" width="12.85546875" customWidth="1"/>
    <col min="12139" max="12139" width="12.5703125" customWidth="1"/>
    <col min="12140" max="12140" width="2.85546875" customWidth="1"/>
    <col min="12289" max="12289" width="2.7109375" customWidth="1"/>
    <col min="12290" max="12290" width="9.140625" customWidth="1"/>
    <col min="12291" max="12291" width="29.7109375" customWidth="1"/>
    <col min="12292" max="12292" width="8.140625" customWidth="1"/>
    <col min="12293" max="12301" width="4.7109375" customWidth="1"/>
    <col min="12302" max="12302" width="7.7109375" customWidth="1"/>
    <col min="12303" max="12311" width="4.7109375" customWidth="1"/>
    <col min="12314" max="12314" width="3.7109375" customWidth="1"/>
    <col min="12315" max="12332" width="0" hidden="1" customWidth="1"/>
    <col min="12339" max="12392" width="0" hidden="1" customWidth="1"/>
    <col min="12393" max="12393" width="12.5703125" customWidth="1"/>
    <col min="12394" max="12394" width="12.85546875" customWidth="1"/>
    <col min="12395" max="12395" width="12.5703125" customWidth="1"/>
    <col min="12396" max="12396" width="2.85546875" customWidth="1"/>
    <col min="12545" max="12545" width="2.7109375" customWidth="1"/>
    <col min="12546" max="12546" width="9.140625" customWidth="1"/>
    <col min="12547" max="12547" width="29.7109375" customWidth="1"/>
    <col min="12548" max="12548" width="8.140625" customWidth="1"/>
    <col min="12549" max="12557" width="4.7109375" customWidth="1"/>
    <col min="12558" max="12558" width="7.7109375" customWidth="1"/>
    <col min="12559" max="12567" width="4.7109375" customWidth="1"/>
    <col min="12570" max="12570" width="3.7109375" customWidth="1"/>
    <col min="12571" max="12588" width="0" hidden="1" customWidth="1"/>
    <col min="12595" max="12648" width="0" hidden="1" customWidth="1"/>
    <col min="12649" max="12649" width="12.5703125" customWidth="1"/>
    <col min="12650" max="12650" width="12.85546875" customWidth="1"/>
    <col min="12651" max="12651" width="12.5703125" customWidth="1"/>
    <col min="12652" max="12652" width="2.85546875" customWidth="1"/>
    <col min="12801" max="12801" width="2.7109375" customWidth="1"/>
    <col min="12802" max="12802" width="9.140625" customWidth="1"/>
    <col min="12803" max="12803" width="29.7109375" customWidth="1"/>
    <col min="12804" max="12804" width="8.140625" customWidth="1"/>
    <col min="12805" max="12813" width="4.7109375" customWidth="1"/>
    <col min="12814" max="12814" width="7.7109375" customWidth="1"/>
    <col min="12815" max="12823" width="4.7109375" customWidth="1"/>
    <col min="12826" max="12826" width="3.7109375" customWidth="1"/>
    <col min="12827" max="12844" width="0" hidden="1" customWidth="1"/>
    <col min="12851" max="12904" width="0" hidden="1" customWidth="1"/>
    <col min="12905" max="12905" width="12.5703125" customWidth="1"/>
    <col min="12906" max="12906" width="12.85546875" customWidth="1"/>
    <col min="12907" max="12907" width="12.5703125" customWidth="1"/>
    <col min="12908" max="12908" width="2.85546875" customWidth="1"/>
    <col min="13057" max="13057" width="2.7109375" customWidth="1"/>
    <col min="13058" max="13058" width="9.140625" customWidth="1"/>
    <col min="13059" max="13059" width="29.7109375" customWidth="1"/>
    <col min="13060" max="13060" width="8.140625" customWidth="1"/>
    <col min="13061" max="13069" width="4.7109375" customWidth="1"/>
    <col min="13070" max="13070" width="7.7109375" customWidth="1"/>
    <col min="13071" max="13079" width="4.7109375" customWidth="1"/>
    <col min="13082" max="13082" width="3.7109375" customWidth="1"/>
    <col min="13083" max="13100" width="0" hidden="1" customWidth="1"/>
    <col min="13107" max="13160" width="0" hidden="1" customWidth="1"/>
    <col min="13161" max="13161" width="12.5703125" customWidth="1"/>
    <col min="13162" max="13162" width="12.85546875" customWidth="1"/>
    <col min="13163" max="13163" width="12.5703125" customWidth="1"/>
    <col min="13164" max="13164" width="2.85546875" customWidth="1"/>
    <col min="13313" max="13313" width="2.7109375" customWidth="1"/>
    <col min="13314" max="13314" width="9.140625" customWidth="1"/>
    <col min="13315" max="13315" width="29.7109375" customWidth="1"/>
    <col min="13316" max="13316" width="8.140625" customWidth="1"/>
    <col min="13317" max="13325" width="4.7109375" customWidth="1"/>
    <col min="13326" max="13326" width="7.7109375" customWidth="1"/>
    <col min="13327" max="13335" width="4.7109375" customWidth="1"/>
    <col min="13338" max="13338" width="3.7109375" customWidth="1"/>
    <col min="13339" max="13356" width="0" hidden="1" customWidth="1"/>
    <col min="13363" max="13416" width="0" hidden="1" customWidth="1"/>
    <col min="13417" max="13417" width="12.5703125" customWidth="1"/>
    <col min="13418" max="13418" width="12.85546875" customWidth="1"/>
    <col min="13419" max="13419" width="12.5703125" customWidth="1"/>
    <col min="13420" max="13420" width="2.85546875" customWidth="1"/>
    <col min="13569" max="13569" width="2.7109375" customWidth="1"/>
    <col min="13570" max="13570" width="9.140625" customWidth="1"/>
    <col min="13571" max="13571" width="29.7109375" customWidth="1"/>
    <col min="13572" max="13572" width="8.140625" customWidth="1"/>
    <col min="13573" max="13581" width="4.7109375" customWidth="1"/>
    <col min="13582" max="13582" width="7.7109375" customWidth="1"/>
    <col min="13583" max="13591" width="4.7109375" customWidth="1"/>
    <col min="13594" max="13594" width="3.7109375" customWidth="1"/>
    <col min="13595" max="13612" width="0" hidden="1" customWidth="1"/>
    <col min="13619" max="13672" width="0" hidden="1" customWidth="1"/>
    <col min="13673" max="13673" width="12.5703125" customWidth="1"/>
    <col min="13674" max="13674" width="12.85546875" customWidth="1"/>
    <col min="13675" max="13675" width="12.5703125" customWidth="1"/>
    <col min="13676" max="13676" width="2.85546875" customWidth="1"/>
    <col min="13825" max="13825" width="2.7109375" customWidth="1"/>
    <col min="13826" max="13826" width="9.140625" customWidth="1"/>
    <col min="13827" max="13827" width="29.7109375" customWidth="1"/>
    <col min="13828" max="13828" width="8.140625" customWidth="1"/>
    <col min="13829" max="13837" width="4.7109375" customWidth="1"/>
    <col min="13838" max="13838" width="7.7109375" customWidth="1"/>
    <col min="13839" max="13847" width="4.7109375" customWidth="1"/>
    <col min="13850" max="13850" width="3.7109375" customWidth="1"/>
    <col min="13851" max="13868" width="0" hidden="1" customWidth="1"/>
    <col min="13875" max="13928" width="0" hidden="1" customWidth="1"/>
    <col min="13929" max="13929" width="12.5703125" customWidth="1"/>
    <col min="13930" max="13930" width="12.85546875" customWidth="1"/>
    <col min="13931" max="13931" width="12.5703125" customWidth="1"/>
    <col min="13932" max="13932" width="2.85546875" customWidth="1"/>
    <col min="14081" max="14081" width="2.7109375" customWidth="1"/>
    <col min="14082" max="14082" width="9.140625" customWidth="1"/>
    <col min="14083" max="14083" width="29.7109375" customWidth="1"/>
    <col min="14084" max="14084" width="8.140625" customWidth="1"/>
    <col min="14085" max="14093" width="4.7109375" customWidth="1"/>
    <col min="14094" max="14094" width="7.7109375" customWidth="1"/>
    <col min="14095" max="14103" width="4.7109375" customWidth="1"/>
    <col min="14106" max="14106" width="3.7109375" customWidth="1"/>
    <col min="14107" max="14124" width="0" hidden="1" customWidth="1"/>
    <col min="14131" max="14184" width="0" hidden="1" customWidth="1"/>
    <col min="14185" max="14185" width="12.5703125" customWidth="1"/>
    <col min="14186" max="14186" width="12.85546875" customWidth="1"/>
    <col min="14187" max="14187" width="12.5703125" customWidth="1"/>
    <col min="14188" max="14188" width="2.85546875" customWidth="1"/>
    <col min="14337" max="14337" width="2.7109375" customWidth="1"/>
    <col min="14338" max="14338" width="9.140625" customWidth="1"/>
    <col min="14339" max="14339" width="29.7109375" customWidth="1"/>
    <col min="14340" max="14340" width="8.140625" customWidth="1"/>
    <col min="14341" max="14349" width="4.7109375" customWidth="1"/>
    <col min="14350" max="14350" width="7.7109375" customWidth="1"/>
    <col min="14351" max="14359" width="4.7109375" customWidth="1"/>
    <col min="14362" max="14362" width="3.7109375" customWidth="1"/>
    <col min="14363" max="14380" width="0" hidden="1" customWidth="1"/>
    <col min="14387" max="14440" width="0" hidden="1" customWidth="1"/>
    <col min="14441" max="14441" width="12.5703125" customWidth="1"/>
    <col min="14442" max="14442" width="12.85546875" customWidth="1"/>
    <col min="14443" max="14443" width="12.5703125" customWidth="1"/>
    <col min="14444" max="14444" width="2.85546875" customWidth="1"/>
    <col min="14593" max="14593" width="2.7109375" customWidth="1"/>
    <col min="14594" max="14594" width="9.140625" customWidth="1"/>
    <col min="14595" max="14595" width="29.7109375" customWidth="1"/>
    <col min="14596" max="14596" width="8.140625" customWidth="1"/>
    <col min="14597" max="14605" width="4.7109375" customWidth="1"/>
    <col min="14606" max="14606" width="7.7109375" customWidth="1"/>
    <col min="14607" max="14615" width="4.7109375" customWidth="1"/>
    <col min="14618" max="14618" width="3.7109375" customWidth="1"/>
    <col min="14619" max="14636" width="0" hidden="1" customWidth="1"/>
    <col min="14643" max="14696" width="0" hidden="1" customWidth="1"/>
    <col min="14697" max="14697" width="12.5703125" customWidth="1"/>
    <col min="14698" max="14698" width="12.85546875" customWidth="1"/>
    <col min="14699" max="14699" width="12.5703125" customWidth="1"/>
    <col min="14700" max="14700" width="2.85546875" customWidth="1"/>
    <col min="14849" max="14849" width="2.7109375" customWidth="1"/>
    <col min="14850" max="14850" width="9.140625" customWidth="1"/>
    <col min="14851" max="14851" width="29.7109375" customWidth="1"/>
    <col min="14852" max="14852" width="8.140625" customWidth="1"/>
    <col min="14853" max="14861" width="4.7109375" customWidth="1"/>
    <col min="14862" max="14862" width="7.7109375" customWidth="1"/>
    <col min="14863" max="14871" width="4.7109375" customWidth="1"/>
    <col min="14874" max="14874" width="3.7109375" customWidth="1"/>
    <col min="14875" max="14892" width="0" hidden="1" customWidth="1"/>
    <col min="14899" max="14952" width="0" hidden="1" customWidth="1"/>
    <col min="14953" max="14953" width="12.5703125" customWidth="1"/>
    <col min="14954" max="14954" width="12.85546875" customWidth="1"/>
    <col min="14955" max="14955" width="12.5703125" customWidth="1"/>
    <col min="14956" max="14956" width="2.85546875" customWidth="1"/>
    <col min="15105" max="15105" width="2.7109375" customWidth="1"/>
    <col min="15106" max="15106" width="9.140625" customWidth="1"/>
    <col min="15107" max="15107" width="29.7109375" customWidth="1"/>
    <col min="15108" max="15108" width="8.140625" customWidth="1"/>
    <col min="15109" max="15117" width="4.7109375" customWidth="1"/>
    <col min="15118" max="15118" width="7.7109375" customWidth="1"/>
    <col min="15119" max="15127" width="4.7109375" customWidth="1"/>
    <col min="15130" max="15130" width="3.7109375" customWidth="1"/>
    <col min="15131" max="15148" width="0" hidden="1" customWidth="1"/>
    <col min="15155" max="15208" width="0" hidden="1" customWidth="1"/>
    <col min="15209" max="15209" width="12.5703125" customWidth="1"/>
    <col min="15210" max="15210" width="12.85546875" customWidth="1"/>
    <col min="15211" max="15211" width="12.5703125" customWidth="1"/>
    <col min="15212" max="15212" width="2.85546875" customWidth="1"/>
    <col min="15361" max="15361" width="2.7109375" customWidth="1"/>
    <col min="15362" max="15362" width="9.140625" customWidth="1"/>
    <col min="15363" max="15363" width="29.7109375" customWidth="1"/>
    <col min="15364" max="15364" width="8.140625" customWidth="1"/>
    <col min="15365" max="15373" width="4.7109375" customWidth="1"/>
    <col min="15374" max="15374" width="7.7109375" customWidth="1"/>
    <col min="15375" max="15383" width="4.7109375" customWidth="1"/>
    <col min="15386" max="15386" width="3.7109375" customWidth="1"/>
    <col min="15387" max="15404" width="0" hidden="1" customWidth="1"/>
    <col min="15411" max="15464" width="0" hidden="1" customWidth="1"/>
    <col min="15465" max="15465" width="12.5703125" customWidth="1"/>
    <col min="15466" max="15466" width="12.85546875" customWidth="1"/>
    <col min="15467" max="15467" width="12.5703125" customWidth="1"/>
    <col min="15468" max="15468" width="2.85546875" customWidth="1"/>
    <col min="15617" max="15617" width="2.7109375" customWidth="1"/>
    <col min="15618" max="15618" width="9.140625" customWidth="1"/>
    <col min="15619" max="15619" width="29.7109375" customWidth="1"/>
    <col min="15620" max="15620" width="8.140625" customWidth="1"/>
    <col min="15621" max="15629" width="4.7109375" customWidth="1"/>
    <col min="15630" max="15630" width="7.7109375" customWidth="1"/>
    <col min="15631" max="15639" width="4.7109375" customWidth="1"/>
    <col min="15642" max="15642" width="3.7109375" customWidth="1"/>
    <col min="15643" max="15660" width="0" hidden="1" customWidth="1"/>
    <col min="15667" max="15720" width="0" hidden="1" customWidth="1"/>
    <col min="15721" max="15721" width="12.5703125" customWidth="1"/>
    <col min="15722" max="15722" width="12.85546875" customWidth="1"/>
    <col min="15723" max="15723" width="12.5703125" customWidth="1"/>
    <col min="15724" max="15724" width="2.85546875" customWidth="1"/>
    <col min="15873" max="15873" width="2.7109375" customWidth="1"/>
    <col min="15874" max="15874" width="9.140625" customWidth="1"/>
    <col min="15875" max="15875" width="29.7109375" customWidth="1"/>
    <col min="15876" max="15876" width="8.140625" customWidth="1"/>
    <col min="15877" max="15885" width="4.7109375" customWidth="1"/>
    <col min="15886" max="15886" width="7.7109375" customWidth="1"/>
    <col min="15887" max="15895" width="4.7109375" customWidth="1"/>
    <col min="15898" max="15898" width="3.7109375" customWidth="1"/>
    <col min="15899" max="15916" width="0" hidden="1" customWidth="1"/>
    <col min="15923" max="15976" width="0" hidden="1" customWidth="1"/>
    <col min="15977" max="15977" width="12.5703125" customWidth="1"/>
    <col min="15978" max="15978" width="12.85546875" customWidth="1"/>
    <col min="15979" max="15979" width="12.5703125" customWidth="1"/>
    <col min="15980" max="15980" width="2.85546875" customWidth="1"/>
    <col min="16129" max="16129" width="2.7109375" customWidth="1"/>
    <col min="16130" max="16130" width="9.140625" customWidth="1"/>
    <col min="16131" max="16131" width="29.7109375" customWidth="1"/>
    <col min="16132" max="16132" width="8.140625" customWidth="1"/>
    <col min="16133" max="16141" width="4.7109375" customWidth="1"/>
    <col min="16142" max="16142" width="7.7109375" customWidth="1"/>
    <col min="16143" max="16151" width="4.7109375" customWidth="1"/>
    <col min="16154" max="16154" width="3.7109375" customWidth="1"/>
    <col min="16155" max="16172" width="0" hidden="1" customWidth="1"/>
    <col min="16179" max="16232" width="0" hidden="1" customWidth="1"/>
    <col min="16233" max="16233" width="12.5703125" customWidth="1"/>
    <col min="16234" max="16234" width="12.85546875" customWidth="1"/>
    <col min="16235" max="16235" width="12.5703125" customWidth="1"/>
    <col min="16236" max="16236" width="2.85546875" customWidth="1"/>
  </cols>
  <sheetData>
    <row r="1" spans="1:108" ht="15.75" thickBot="1">
      <c r="A1" s="1"/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6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8"/>
      <c r="AT1" s="9"/>
      <c r="AU1" s="9"/>
      <c r="AV1" s="9"/>
      <c r="AW1" s="9"/>
      <c r="AX1" s="9"/>
      <c r="AY1" s="10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2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0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2"/>
      <c r="DA1" s="9"/>
      <c r="DB1" s="9"/>
      <c r="DC1" s="9"/>
      <c r="DD1" s="13"/>
    </row>
    <row r="2" spans="1:108" ht="15.75" customHeight="1" thickBot="1">
      <c r="A2" s="14"/>
      <c r="B2" s="15" t="s">
        <v>0</v>
      </c>
      <c r="C2" s="16">
        <v>41398</v>
      </c>
      <c r="D2" s="17" t="s">
        <v>1</v>
      </c>
      <c r="E2" s="169" t="s">
        <v>27</v>
      </c>
      <c r="F2" s="170"/>
      <c r="G2" s="170"/>
      <c r="H2" s="170"/>
      <c r="I2" s="170"/>
      <c r="J2" s="170"/>
      <c r="K2" s="170"/>
      <c r="L2" s="170"/>
      <c r="M2" s="171"/>
      <c r="N2" s="30">
        <f>'TEAM DETAIL SCORING'!N2</f>
        <v>36.799999999999997</v>
      </c>
      <c r="O2" s="172" t="s">
        <v>2</v>
      </c>
      <c r="P2" s="173"/>
      <c r="Q2" s="173"/>
      <c r="R2" s="173"/>
      <c r="S2" s="173"/>
      <c r="T2" s="173"/>
      <c r="U2" s="173"/>
      <c r="V2" s="173"/>
      <c r="W2" s="174"/>
      <c r="X2" s="30">
        <f>'TEAM DETAIL SCORING'!X2</f>
        <v>37.200000000000003</v>
      </c>
      <c r="Y2" s="20">
        <f>N2+X2</f>
        <v>74</v>
      </c>
      <c r="Z2" s="21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22"/>
      <c r="AT2" s="23"/>
      <c r="AU2" s="23"/>
      <c r="AV2" s="23"/>
      <c r="AW2" s="23"/>
      <c r="AX2" s="23"/>
      <c r="AY2" s="24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6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4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6"/>
      <c r="DA2" s="23"/>
      <c r="DB2" s="23"/>
      <c r="DC2" s="23"/>
      <c r="DD2" s="27"/>
    </row>
    <row r="3" spans="1:108" ht="15.75" customHeight="1" thickBot="1">
      <c r="A3" s="28"/>
      <c r="B3" s="29" t="s">
        <v>3</v>
      </c>
      <c r="C3" s="30" t="str">
        <f>'TEAM DETAIL SCORING'!C3</f>
        <v>55 degrees, clouds, wind 10 mph</v>
      </c>
      <c r="D3" s="31" t="s">
        <v>5</v>
      </c>
      <c r="E3" s="175" t="s">
        <v>28</v>
      </c>
      <c r="F3" s="176"/>
      <c r="G3" s="176"/>
      <c r="H3" s="176"/>
      <c r="I3" s="176"/>
      <c r="J3" s="176"/>
      <c r="K3" s="176"/>
      <c r="L3" s="176"/>
      <c r="M3" s="177"/>
      <c r="N3" s="30">
        <f>'TEAM DETAIL SCORING'!N3</f>
        <v>140</v>
      </c>
      <c r="O3" s="178" t="s">
        <v>6</v>
      </c>
      <c r="P3" s="179"/>
      <c r="Q3" s="179"/>
      <c r="R3" s="179"/>
      <c r="S3" s="179"/>
      <c r="T3" s="179"/>
      <c r="U3" s="179"/>
      <c r="V3" s="179"/>
      <c r="W3" s="180"/>
      <c r="X3" s="30">
        <f>'TEAM DETAIL SCORING'!X3</f>
        <v>142</v>
      </c>
      <c r="Y3" s="34">
        <f>AVERAGE(N3:X3)</f>
        <v>141</v>
      </c>
      <c r="Z3" s="6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22"/>
      <c r="AT3" s="23"/>
      <c r="AU3" s="23"/>
      <c r="AV3" s="23"/>
      <c r="AW3" s="23"/>
      <c r="AX3" s="23"/>
      <c r="AY3" s="24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6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4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6"/>
      <c r="DA3" s="23"/>
      <c r="DB3" s="23"/>
      <c r="DC3" s="23"/>
      <c r="DD3" s="27"/>
    </row>
    <row r="4" spans="1:108" ht="15.75" thickBot="1">
      <c r="A4" s="14"/>
      <c r="B4" s="35"/>
      <c r="C4" s="36"/>
      <c r="D4" s="37" t="s">
        <v>7</v>
      </c>
      <c r="E4" s="38">
        <v>4</v>
      </c>
      <c r="F4" s="38">
        <v>4</v>
      </c>
      <c r="G4" s="38">
        <v>3</v>
      </c>
      <c r="H4" s="38">
        <v>4</v>
      </c>
      <c r="I4" s="38">
        <v>5</v>
      </c>
      <c r="J4" s="38">
        <v>3</v>
      </c>
      <c r="K4" s="38">
        <v>4</v>
      </c>
      <c r="L4" s="38">
        <v>5</v>
      </c>
      <c r="M4" s="38">
        <v>4</v>
      </c>
      <c r="N4" s="38">
        <f>SUM(E4:M4)</f>
        <v>36</v>
      </c>
      <c r="O4" s="38">
        <v>4</v>
      </c>
      <c r="P4" s="38">
        <v>3</v>
      </c>
      <c r="Q4" s="38">
        <v>4</v>
      </c>
      <c r="R4" s="38">
        <v>3</v>
      </c>
      <c r="S4" s="38">
        <v>5</v>
      </c>
      <c r="T4" s="38">
        <v>4</v>
      </c>
      <c r="U4" s="38">
        <v>4</v>
      </c>
      <c r="V4" s="38">
        <v>4</v>
      </c>
      <c r="W4" s="38">
        <v>5</v>
      </c>
      <c r="X4" s="38">
        <f>SUM(O4:W4)</f>
        <v>36</v>
      </c>
      <c r="Y4" s="38">
        <f>N4+X4</f>
        <v>72</v>
      </c>
      <c r="Z4" s="21"/>
      <c r="AA4" s="7">
        <f>E4</f>
        <v>4</v>
      </c>
      <c r="AB4" s="7">
        <f t="shared" ref="AB4:AH4" si="0">F4</f>
        <v>4</v>
      </c>
      <c r="AC4" s="7">
        <f t="shared" si="0"/>
        <v>3</v>
      </c>
      <c r="AD4" s="7">
        <f t="shared" si="0"/>
        <v>4</v>
      </c>
      <c r="AE4" s="7">
        <f t="shared" si="0"/>
        <v>5</v>
      </c>
      <c r="AF4" s="7">
        <f t="shared" si="0"/>
        <v>3</v>
      </c>
      <c r="AG4" s="7">
        <f t="shared" si="0"/>
        <v>4</v>
      </c>
      <c r="AH4" s="7">
        <f t="shared" si="0"/>
        <v>5</v>
      </c>
      <c r="AI4" s="7">
        <f>M4</f>
        <v>4</v>
      </c>
      <c r="AJ4" s="7">
        <f>O4</f>
        <v>4</v>
      </c>
      <c r="AK4" s="7">
        <f t="shared" ref="AK4:AR4" si="1">P4</f>
        <v>3</v>
      </c>
      <c r="AL4" s="7">
        <f t="shared" si="1"/>
        <v>4</v>
      </c>
      <c r="AM4" s="7">
        <f t="shared" si="1"/>
        <v>3</v>
      </c>
      <c r="AN4" s="7">
        <f t="shared" si="1"/>
        <v>5</v>
      </c>
      <c r="AO4" s="7">
        <f t="shared" si="1"/>
        <v>4</v>
      </c>
      <c r="AP4" s="7">
        <f t="shared" si="1"/>
        <v>4</v>
      </c>
      <c r="AQ4" s="7">
        <f t="shared" si="1"/>
        <v>4</v>
      </c>
      <c r="AR4" s="7">
        <f t="shared" si="1"/>
        <v>5</v>
      </c>
      <c r="AS4" s="22"/>
      <c r="AT4" s="23"/>
      <c r="AU4" s="23"/>
      <c r="AV4" s="23"/>
      <c r="AW4" s="23"/>
      <c r="AX4" s="23"/>
      <c r="AY4" s="24">
        <f>E4</f>
        <v>4</v>
      </c>
      <c r="AZ4" s="25">
        <f t="shared" ref="AZ4:BG4" si="2">F4</f>
        <v>4</v>
      </c>
      <c r="BA4" s="25">
        <f t="shared" si="2"/>
        <v>3</v>
      </c>
      <c r="BB4" s="25">
        <f t="shared" si="2"/>
        <v>4</v>
      </c>
      <c r="BC4" s="25">
        <f t="shared" si="2"/>
        <v>5</v>
      </c>
      <c r="BD4" s="25">
        <f t="shared" si="2"/>
        <v>3</v>
      </c>
      <c r="BE4" s="25">
        <f t="shared" si="2"/>
        <v>4</v>
      </c>
      <c r="BF4" s="25">
        <f t="shared" si="2"/>
        <v>5</v>
      </c>
      <c r="BG4" s="25">
        <f t="shared" si="2"/>
        <v>4</v>
      </c>
      <c r="BH4" s="25">
        <f>O4</f>
        <v>4</v>
      </c>
      <c r="BI4" s="25">
        <f t="shared" ref="BI4:BP4" si="3">P4</f>
        <v>3</v>
      </c>
      <c r="BJ4" s="25">
        <f t="shared" si="3"/>
        <v>4</v>
      </c>
      <c r="BK4" s="25">
        <f t="shared" si="3"/>
        <v>3</v>
      </c>
      <c r="BL4" s="25">
        <f t="shared" si="3"/>
        <v>5</v>
      </c>
      <c r="BM4" s="25">
        <f t="shared" si="3"/>
        <v>4</v>
      </c>
      <c r="BN4" s="25">
        <f t="shared" si="3"/>
        <v>4</v>
      </c>
      <c r="BO4" s="25">
        <f t="shared" si="3"/>
        <v>4</v>
      </c>
      <c r="BP4" s="26">
        <f t="shared" si="3"/>
        <v>5</v>
      </c>
      <c r="BQ4" s="25">
        <f>E4</f>
        <v>4</v>
      </c>
      <c r="BR4" s="25">
        <f t="shared" ref="BR4:BY4" si="4">F4</f>
        <v>4</v>
      </c>
      <c r="BS4" s="25">
        <f t="shared" si="4"/>
        <v>3</v>
      </c>
      <c r="BT4" s="25">
        <f t="shared" si="4"/>
        <v>4</v>
      </c>
      <c r="BU4" s="25">
        <f t="shared" si="4"/>
        <v>5</v>
      </c>
      <c r="BV4" s="25">
        <f t="shared" si="4"/>
        <v>3</v>
      </c>
      <c r="BW4" s="25">
        <f t="shared" si="4"/>
        <v>4</v>
      </c>
      <c r="BX4" s="25">
        <f t="shared" si="4"/>
        <v>5</v>
      </c>
      <c r="BY4" s="25">
        <f t="shared" si="4"/>
        <v>4</v>
      </c>
      <c r="BZ4" s="25">
        <f>O4</f>
        <v>4</v>
      </c>
      <c r="CA4" s="25">
        <f t="shared" ref="CA4:CH4" si="5">P4</f>
        <v>3</v>
      </c>
      <c r="CB4" s="25">
        <f t="shared" si="5"/>
        <v>4</v>
      </c>
      <c r="CC4" s="25">
        <f t="shared" si="5"/>
        <v>3</v>
      </c>
      <c r="CD4" s="25">
        <f t="shared" si="5"/>
        <v>5</v>
      </c>
      <c r="CE4" s="25">
        <f t="shared" si="5"/>
        <v>4</v>
      </c>
      <c r="CF4" s="25">
        <f t="shared" si="5"/>
        <v>4</v>
      </c>
      <c r="CG4" s="25">
        <f t="shared" si="5"/>
        <v>4</v>
      </c>
      <c r="CH4" s="25">
        <f t="shared" si="5"/>
        <v>5</v>
      </c>
      <c r="CI4" s="24">
        <f>E4</f>
        <v>4</v>
      </c>
      <c r="CJ4" s="25">
        <f t="shared" ref="CJ4:CQ4" si="6">F4</f>
        <v>4</v>
      </c>
      <c r="CK4" s="25">
        <f t="shared" si="6"/>
        <v>3</v>
      </c>
      <c r="CL4" s="25">
        <f t="shared" si="6"/>
        <v>4</v>
      </c>
      <c r="CM4" s="25">
        <f t="shared" si="6"/>
        <v>5</v>
      </c>
      <c r="CN4" s="25">
        <f t="shared" si="6"/>
        <v>3</v>
      </c>
      <c r="CO4" s="25">
        <f t="shared" si="6"/>
        <v>4</v>
      </c>
      <c r="CP4" s="25">
        <f t="shared" si="6"/>
        <v>5</v>
      </c>
      <c r="CQ4" s="25">
        <f t="shared" si="6"/>
        <v>4</v>
      </c>
      <c r="CR4" s="25">
        <f>O4</f>
        <v>4</v>
      </c>
      <c r="CS4" s="25">
        <f t="shared" ref="CS4:CZ4" si="7">P4</f>
        <v>3</v>
      </c>
      <c r="CT4" s="25">
        <f t="shared" si="7"/>
        <v>4</v>
      </c>
      <c r="CU4" s="25">
        <f t="shared" si="7"/>
        <v>3</v>
      </c>
      <c r="CV4" s="25">
        <f t="shared" si="7"/>
        <v>5</v>
      </c>
      <c r="CW4" s="25">
        <f t="shared" si="7"/>
        <v>4</v>
      </c>
      <c r="CX4" s="25">
        <f t="shared" si="7"/>
        <v>4</v>
      </c>
      <c r="CY4" s="25">
        <f t="shared" si="7"/>
        <v>4</v>
      </c>
      <c r="CZ4" s="26">
        <f t="shared" si="7"/>
        <v>5</v>
      </c>
      <c r="DA4" s="23"/>
      <c r="DB4" s="23"/>
      <c r="DC4" s="23"/>
      <c r="DD4" s="27"/>
    </row>
    <row r="5" spans="1:108" ht="23.25" thickBot="1">
      <c r="A5" s="14"/>
      <c r="B5" s="43" t="s">
        <v>129</v>
      </c>
      <c r="C5" s="202" t="s">
        <v>15</v>
      </c>
      <c r="D5" s="203"/>
      <c r="E5" s="43">
        <v>1</v>
      </c>
      <c r="F5" s="43">
        <v>2</v>
      </c>
      <c r="G5" s="43">
        <v>3</v>
      </c>
      <c r="H5" s="43">
        <v>4</v>
      </c>
      <c r="I5" s="43">
        <v>5</v>
      </c>
      <c r="J5" s="43">
        <v>6</v>
      </c>
      <c r="K5" s="43">
        <v>7</v>
      </c>
      <c r="L5" s="43">
        <v>8</v>
      </c>
      <c r="M5" s="43">
        <v>9</v>
      </c>
      <c r="N5" s="44" t="s">
        <v>16</v>
      </c>
      <c r="O5" s="43">
        <v>10</v>
      </c>
      <c r="P5" s="43">
        <v>11</v>
      </c>
      <c r="Q5" s="43">
        <v>12</v>
      </c>
      <c r="R5" s="43">
        <v>13</v>
      </c>
      <c r="S5" s="43">
        <v>14</v>
      </c>
      <c r="T5" s="43">
        <v>15</v>
      </c>
      <c r="U5" s="43">
        <v>16</v>
      </c>
      <c r="V5" s="43">
        <v>17</v>
      </c>
      <c r="W5" s="43">
        <v>18</v>
      </c>
      <c r="X5" s="44" t="s">
        <v>17</v>
      </c>
      <c r="Y5" s="44" t="s">
        <v>18</v>
      </c>
      <c r="Z5" s="21"/>
      <c r="AA5" s="45" t="s">
        <v>4</v>
      </c>
      <c r="AB5" s="45" t="s">
        <v>4</v>
      </c>
      <c r="AC5" s="45" t="s">
        <v>4</v>
      </c>
      <c r="AD5" s="46" t="s">
        <v>4</v>
      </c>
      <c r="AE5" s="46" t="s">
        <v>4</v>
      </c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47" t="s">
        <v>19</v>
      </c>
      <c r="AT5" s="48" t="s">
        <v>20</v>
      </c>
      <c r="AU5" s="48" t="s">
        <v>7</v>
      </c>
      <c r="AV5" s="48" t="s">
        <v>21</v>
      </c>
      <c r="AW5" s="48" t="s">
        <v>22</v>
      </c>
      <c r="AX5" s="49" t="s">
        <v>23</v>
      </c>
      <c r="AY5" s="46" t="s">
        <v>4</v>
      </c>
      <c r="AZ5" s="46" t="s">
        <v>4</v>
      </c>
      <c r="BA5" s="46" t="s">
        <v>4</v>
      </c>
      <c r="BB5" s="46" t="s">
        <v>4</v>
      </c>
      <c r="BC5" s="46" t="s">
        <v>4</v>
      </c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1"/>
      <c r="BQ5" s="46" t="s">
        <v>4</v>
      </c>
      <c r="BR5" s="46" t="s">
        <v>4</v>
      </c>
      <c r="BS5" s="46" t="s">
        <v>4</v>
      </c>
      <c r="BT5" s="46" t="s">
        <v>4</v>
      </c>
      <c r="BU5" s="46" t="s">
        <v>4</v>
      </c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2" t="s">
        <v>4</v>
      </c>
      <c r="CJ5" s="46" t="s">
        <v>4</v>
      </c>
      <c r="CK5" s="46" t="s">
        <v>4</v>
      </c>
      <c r="CL5" s="46" t="s">
        <v>4</v>
      </c>
      <c r="CM5" s="46" t="s">
        <v>4</v>
      </c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47" t="s">
        <v>24</v>
      </c>
      <c r="DB5" s="48" t="s">
        <v>25</v>
      </c>
      <c r="DC5" s="49" t="s">
        <v>26</v>
      </c>
      <c r="DD5" s="27"/>
    </row>
    <row r="6" spans="1:108" ht="18">
      <c r="A6" s="129">
        <v>1</v>
      </c>
      <c r="B6" s="104" t="s">
        <v>128</v>
      </c>
      <c r="C6" s="105" t="s">
        <v>55</v>
      </c>
      <c r="D6" s="106"/>
      <c r="E6" s="107">
        <f>VLOOKUP($C6, 'TEAM DETAIL SCORING'!$C$4:'TEAM DETAIL SCORING'!$Y$250,3,FALSE)</f>
        <v>3</v>
      </c>
      <c r="F6" s="107">
        <f>VLOOKUP($C6, 'TEAM DETAIL SCORING'!$C$4:'TEAM DETAIL SCORING'!$Y$250,4,FALSE)</f>
        <v>4</v>
      </c>
      <c r="G6" s="107">
        <f>VLOOKUP($C6, 'TEAM DETAIL SCORING'!$C$4:'TEAM DETAIL SCORING'!$Y$250,5,FALSE)</f>
        <v>3</v>
      </c>
      <c r="H6" s="107">
        <f>VLOOKUP($C6, 'TEAM DETAIL SCORING'!$C$4:'TEAM DETAIL SCORING'!$Y$250,6,FALSE)</f>
        <v>4</v>
      </c>
      <c r="I6" s="107">
        <f>VLOOKUP($C6, 'TEAM DETAIL SCORING'!$C$4:'TEAM DETAIL SCORING'!$Y$250,7,FALSE)</f>
        <v>5</v>
      </c>
      <c r="J6" s="107">
        <f>VLOOKUP($C6, 'TEAM DETAIL SCORING'!$C$4:'TEAM DETAIL SCORING'!$Y$250,8,FALSE)</f>
        <v>3</v>
      </c>
      <c r="K6" s="107">
        <f>VLOOKUP($C6, 'TEAM DETAIL SCORING'!$C$4:'TEAM DETAIL SCORING'!$Y$250,9,FALSE)</f>
        <v>4</v>
      </c>
      <c r="L6" s="107">
        <f>VLOOKUP($C6, 'TEAM DETAIL SCORING'!$C$4:'TEAM DETAIL SCORING'!$Y$250,10,FALSE)</f>
        <v>5</v>
      </c>
      <c r="M6" s="107">
        <f>VLOOKUP($C6, 'TEAM DETAIL SCORING'!$C$4:'TEAM DETAIL SCORING'!$Y$250,11,FALSE)</f>
        <v>5</v>
      </c>
      <c r="N6" s="108">
        <f>VLOOKUP($C6, 'TEAM DETAIL SCORING'!$C$4:'TEAM DETAIL SCORING'!$Y$250,12,FALSE)</f>
        <v>36</v>
      </c>
      <c r="O6" s="107">
        <f>VLOOKUP($C6, 'TEAM DETAIL SCORING'!$C$4:'TEAM DETAIL SCORING'!$Y$250,13,FALSE)</f>
        <v>5</v>
      </c>
      <c r="P6" s="107">
        <f>VLOOKUP($C6, 'TEAM DETAIL SCORING'!$C$4:'TEAM DETAIL SCORING'!$Y$250,14,FALSE)</f>
        <v>3</v>
      </c>
      <c r="Q6" s="107">
        <f>VLOOKUP($C6, 'TEAM DETAIL SCORING'!$C$4:'TEAM DETAIL SCORING'!$Y$250,15,FALSE)</f>
        <v>5</v>
      </c>
      <c r="R6" s="107">
        <f>VLOOKUP($C6, 'TEAM DETAIL SCORING'!$C$4:'TEAM DETAIL SCORING'!$Y$250,16,FALSE)</f>
        <v>3</v>
      </c>
      <c r="S6" s="107">
        <f>VLOOKUP($C6, 'TEAM DETAIL SCORING'!$C$4:'TEAM DETAIL SCORING'!$Y$250,17,FALSE)</f>
        <v>4</v>
      </c>
      <c r="T6" s="107">
        <f>VLOOKUP($C6, 'TEAM DETAIL SCORING'!$C$4:'TEAM DETAIL SCORING'!$Y$250,18,FALSE)</f>
        <v>4</v>
      </c>
      <c r="U6" s="107">
        <f>VLOOKUP($C6, 'TEAM DETAIL SCORING'!$C$4:'TEAM DETAIL SCORING'!$Y$250,19,FALSE)</f>
        <v>5</v>
      </c>
      <c r="V6" s="107">
        <f>VLOOKUP($C6, 'TEAM DETAIL SCORING'!$C$4:'TEAM DETAIL SCORING'!$Y$250,20,FALSE)</f>
        <v>4</v>
      </c>
      <c r="W6" s="107">
        <f>VLOOKUP($C6, 'TEAM DETAIL SCORING'!$C$4:'TEAM DETAIL SCORING'!$Y$250,21,FALSE)</f>
        <v>5</v>
      </c>
      <c r="X6" s="108">
        <f>VLOOKUP($C6, 'TEAM DETAIL SCORING'!$C$4:'TEAM DETAIL SCORING'!$Y$250,22,FALSE)</f>
        <v>38</v>
      </c>
      <c r="Y6" s="108">
        <f t="shared" ref="Y6:Y24" si="8">N6+X6</f>
        <v>74</v>
      </c>
      <c r="Z6" s="21"/>
      <c r="AA6" s="7">
        <f>IF(E6="","",E6-E$4)</f>
        <v>-1</v>
      </c>
      <c r="AB6" s="7">
        <f t="shared" ref="AB6:AI6" si="9">IF(F6="","",F6-F$4)</f>
        <v>0</v>
      </c>
      <c r="AC6" s="7">
        <f t="shared" si="9"/>
        <v>0</v>
      </c>
      <c r="AD6" s="7">
        <f t="shared" si="9"/>
        <v>0</v>
      </c>
      <c r="AE6" s="7">
        <f t="shared" si="9"/>
        <v>0</v>
      </c>
      <c r="AF6" s="7">
        <f t="shared" si="9"/>
        <v>0</v>
      </c>
      <c r="AG6" s="7">
        <f t="shared" si="9"/>
        <v>0</v>
      </c>
      <c r="AH6" s="7">
        <f t="shared" si="9"/>
        <v>0</v>
      </c>
      <c r="AI6" s="7">
        <f t="shared" si="9"/>
        <v>1</v>
      </c>
      <c r="AJ6" s="7">
        <f>IF(O6="","",O6-O$4)</f>
        <v>1</v>
      </c>
      <c r="AK6" s="7">
        <f t="shared" ref="AK6:AR6" si="10">IF(P6="","",P6-P$4)</f>
        <v>0</v>
      </c>
      <c r="AL6" s="7">
        <f t="shared" si="10"/>
        <v>1</v>
      </c>
      <c r="AM6" s="7">
        <f t="shared" si="10"/>
        <v>0</v>
      </c>
      <c r="AN6" s="7">
        <f t="shared" si="10"/>
        <v>-1</v>
      </c>
      <c r="AO6" s="7">
        <f t="shared" si="10"/>
        <v>0</v>
      </c>
      <c r="AP6" s="7">
        <f t="shared" si="10"/>
        <v>1</v>
      </c>
      <c r="AQ6" s="7">
        <f t="shared" si="10"/>
        <v>0</v>
      </c>
      <c r="AR6" s="7">
        <f t="shared" si="10"/>
        <v>0</v>
      </c>
      <c r="AS6" s="65">
        <f>COUNTIF($AA6:$AR6,"=-2")</f>
        <v>0</v>
      </c>
      <c r="AT6" s="66">
        <f>COUNTIF($AA6:$AR6,"=-1")</f>
        <v>2</v>
      </c>
      <c r="AU6" s="66">
        <f>COUNTIF($AA6:$AR6,"=0")</f>
        <v>12</v>
      </c>
      <c r="AV6" s="66">
        <f>COUNTIF($AA6:$AR6,"=1")</f>
        <v>4</v>
      </c>
      <c r="AW6" s="66">
        <f>COUNTIF($AA6:$AR6,"=2")</f>
        <v>0</v>
      </c>
      <c r="AX6" s="67">
        <f>COUNTIF($AA6:$AR6,"&gt;2")</f>
        <v>0</v>
      </c>
      <c r="AY6" s="50" t="str">
        <f>IF(AA$4=3,AA6,"")</f>
        <v/>
      </c>
      <c r="AZ6" s="50" t="str">
        <f t="shared" ref="AZ6:BN6" si="11">IF(AB$4=3,AB6,"")</f>
        <v/>
      </c>
      <c r="BA6" s="50">
        <f t="shared" si="11"/>
        <v>0</v>
      </c>
      <c r="BB6" s="50" t="str">
        <f t="shared" si="11"/>
        <v/>
      </c>
      <c r="BC6" s="50" t="str">
        <f t="shared" si="11"/>
        <v/>
      </c>
      <c r="BD6" s="50">
        <f t="shared" si="11"/>
        <v>0</v>
      </c>
      <c r="BE6" s="50" t="str">
        <f t="shared" si="11"/>
        <v/>
      </c>
      <c r="BF6" s="50" t="str">
        <f t="shared" si="11"/>
        <v/>
      </c>
      <c r="BG6" s="50" t="str">
        <f t="shared" si="11"/>
        <v/>
      </c>
      <c r="BH6" s="50" t="str">
        <f t="shared" si="11"/>
        <v/>
      </c>
      <c r="BI6" s="50">
        <f t="shared" si="11"/>
        <v>0</v>
      </c>
      <c r="BJ6" s="50" t="str">
        <f t="shared" si="11"/>
        <v/>
      </c>
      <c r="BK6" s="50">
        <f t="shared" si="11"/>
        <v>0</v>
      </c>
      <c r="BL6" s="50" t="str">
        <f t="shared" si="11"/>
        <v/>
      </c>
      <c r="BM6" s="50" t="str">
        <f t="shared" si="11"/>
        <v/>
      </c>
      <c r="BN6" s="50" t="str">
        <f t="shared" si="11"/>
        <v/>
      </c>
      <c r="BO6" s="50" t="str">
        <f t="shared" ref="BO6:BP6" si="12">IF(AQ$4=3,AQ6,"")</f>
        <v/>
      </c>
      <c r="BP6" s="51" t="str">
        <f t="shared" si="12"/>
        <v/>
      </c>
      <c r="BQ6" s="50">
        <f>IF(AA$4=4,AA6,"")</f>
        <v>-1</v>
      </c>
      <c r="BR6" s="50">
        <f t="shared" ref="BR6:CF6" si="13">IF(AB$4=4,AB6,"")</f>
        <v>0</v>
      </c>
      <c r="BS6" s="50" t="str">
        <f t="shared" si="13"/>
        <v/>
      </c>
      <c r="BT6" s="50">
        <f t="shared" si="13"/>
        <v>0</v>
      </c>
      <c r="BU6" s="50" t="str">
        <f t="shared" si="13"/>
        <v/>
      </c>
      <c r="BV6" s="50" t="str">
        <f t="shared" si="13"/>
        <v/>
      </c>
      <c r="BW6" s="50">
        <f t="shared" si="13"/>
        <v>0</v>
      </c>
      <c r="BX6" s="50" t="str">
        <f t="shared" si="13"/>
        <v/>
      </c>
      <c r="BY6" s="50">
        <f t="shared" si="13"/>
        <v>1</v>
      </c>
      <c r="BZ6" s="50">
        <f t="shared" si="13"/>
        <v>1</v>
      </c>
      <c r="CA6" s="50" t="str">
        <f t="shared" si="13"/>
        <v/>
      </c>
      <c r="CB6" s="50">
        <f t="shared" si="13"/>
        <v>1</v>
      </c>
      <c r="CC6" s="50" t="str">
        <f t="shared" si="13"/>
        <v/>
      </c>
      <c r="CD6" s="50" t="str">
        <f t="shared" si="13"/>
        <v/>
      </c>
      <c r="CE6" s="50">
        <f t="shared" si="13"/>
        <v>0</v>
      </c>
      <c r="CF6" s="50">
        <f t="shared" si="13"/>
        <v>1</v>
      </c>
      <c r="CG6" s="50">
        <f t="shared" ref="CG6:CH6" si="14">IF(AQ$4=4,AQ6,"")</f>
        <v>0</v>
      </c>
      <c r="CH6" s="50" t="str">
        <f t="shared" si="14"/>
        <v/>
      </c>
      <c r="CI6" s="61" t="str">
        <f>IF(AA$4=5,AA6,"")</f>
        <v/>
      </c>
      <c r="CJ6" s="50" t="str">
        <f t="shared" ref="CJ6:CX6" si="15">IF(AB$4=5,AB6,"")</f>
        <v/>
      </c>
      <c r="CK6" s="50" t="str">
        <f t="shared" si="15"/>
        <v/>
      </c>
      <c r="CL6" s="50" t="str">
        <f t="shared" si="15"/>
        <v/>
      </c>
      <c r="CM6" s="50">
        <f t="shared" si="15"/>
        <v>0</v>
      </c>
      <c r="CN6" s="50" t="str">
        <f t="shared" si="15"/>
        <v/>
      </c>
      <c r="CO6" s="50" t="str">
        <f t="shared" si="15"/>
        <v/>
      </c>
      <c r="CP6" s="50">
        <f t="shared" si="15"/>
        <v>0</v>
      </c>
      <c r="CQ6" s="50" t="str">
        <f t="shared" si="15"/>
        <v/>
      </c>
      <c r="CR6" s="50" t="str">
        <f t="shared" si="15"/>
        <v/>
      </c>
      <c r="CS6" s="50" t="str">
        <f t="shared" si="15"/>
        <v/>
      </c>
      <c r="CT6" s="50" t="str">
        <f t="shared" si="15"/>
        <v/>
      </c>
      <c r="CU6" s="50" t="str">
        <f t="shared" si="15"/>
        <v/>
      </c>
      <c r="CV6" s="50">
        <f t="shared" si="15"/>
        <v>-1</v>
      </c>
      <c r="CW6" s="50" t="str">
        <f t="shared" si="15"/>
        <v/>
      </c>
      <c r="CX6" s="50" t="str">
        <f t="shared" si="15"/>
        <v/>
      </c>
      <c r="CY6" s="50" t="str">
        <f t="shared" ref="CY6:CZ6" si="16">IF(AQ$4=5,AQ6,"")</f>
        <v/>
      </c>
      <c r="CZ6" s="50">
        <f t="shared" si="16"/>
        <v>0</v>
      </c>
      <c r="DA6" s="68">
        <f>SUM(AY6:BP6)</f>
        <v>0</v>
      </c>
      <c r="DB6" s="69">
        <f>SUM(BQ6:CH6)</f>
        <v>3</v>
      </c>
      <c r="DC6" s="70">
        <f>SUM(CI6:CZ6)</f>
        <v>-1</v>
      </c>
      <c r="DD6" s="27"/>
    </row>
    <row r="7" spans="1:108" ht="18">
      <c r="A7" s="131">
        <v>2</v>
      </c>
      <c r="B7" s="113" t="s">
        <v>143</v>
      </c>
      <c r="C7" s="114" t="s">
        <v>78</v>
      </c>
      <c r="D7" s="115"/>
      <c r="E7" s="116">
        <f>VLOOKUP($C7, 'TEAM DETAIL SCORING'!$C$4:'TEAM DETAIL SCORING'!$Y$250,3,FALSE)</f>
        <v>5</v>
      </c>
      <c r="F7" s="116">
        <f>VLOOKUP($C7, 'TEAM DETAIL SCORING'!$C$4:'TEAM DETAIL SCORING'!$Y$250,4,FALSE)</f>
        <v>3</v>
      </c>
      <c r="G7" s="116">
        <f>VLOOKUP($C7, 'TEAM DETAIL SCORING'!$C$4:'TEAM DETAIL SCORING'!$Y$250,5,FALSE)</f>
        <v>3</v>
      </c>
      <c r="H7" s="116">
        <f>VLOOKUP($C7, 'TEAM DETAIL SCORING'!$C$4:'TEAM DETAIL SCORING'!$Y$250,6,FALSE)</f>
        <v>4</v>
      </c>
      <c r="I7" s="116">
        <f>VLOOKUP($C7, 'TEAM DETAIL SCORING'!$C$4:'TEAM DETAIL SCORING'!$Y$250,7,FALSE)</f>
        <v>5</v>
      </c>
      <c r="J7" s="116">
        <f>VLOOKUP($C7, 'TEAM DETAIL SCORING'!$C$4:'TEAM DETAIL SCORING'!$Y$250,8,FALSE)</f>
        <v>3</v>
      </c>
      <c r="K7" s="116">
        <f>VLOOKUP($C7, 'TEAM DETAIL SCORING'!$C$4:'TEAM DETAIL SCORING'!$Y$250,9,FALSE)</f>
        <v>4</v>
      </c>
      <c r="L7" s="116">
        <f>VLOOKUP($C7, 'TEAM DETAIL SCORING'!$C$4:'TEAM DETAIL SCORING'!$Y$250,10,FALSE)</f>
        <v>5</v>
      </c>
      <c r="M7" s="116">
        <f>VLOOKUP($C7, 'TEAM DETAIL SCORING'!$C$4:'TEAM DETAIL SCORING'!$Y$250,11,FALSE)</f>
        <v>3</v>
      </c>
      <c r="N7" s="117">
        <f>VLOOKUP($C7, 'TEAM DETAIL SCORING'!$C$4:'TEAM DETAIL SCORING'!$Y$250,12,FALSE)</f>
        <v>35</v>
      </c>
      <c r="O7" s="116">
        <f>VLOOKUP($C7, 'TEAM DETAIL SCORING'!$C$4:'TEAM DETAIL SCORING'!$Y$250,13,FALSE)</f>
        <v>4</v>
      </c>
      <c r="P7" s="116">
        <f>VLOOKUP($C7, 'TEAM DETAIL SCORING'!$C$4:'TEAM DETAIL SCORING'!$Y$250,14,FALSE)</f>
        <v>3</v>
      </c>
      <c r="Q7" s="116">
        <f>VLOOKUP($C7, 'TEAM DETAIL SCORING'!$C$4:'TEAM DETAIL SCORING'!$Y$250,15,FALSE)</f>
        <v>5</v>
      </c>
      <c r="R7" s="116">
        <f>VLOOKUP($C7, 'TEAM DETAIL SCORING'!$C$4:'TEAM DETAIL SCORING'!$Y$250,16,FALSE)</f>
        <v>3</v>
      </c>
      <c r="S7" s="116">
        <f>VLOOKUP($C7, 'TEAM DETAIL SCORING'!$C$4:'TEAM DETAIL SCORING'!$Y$250,17,FALSE)</f>
        <v>6</v>
      </c>
      <c r="T7" s="116">
        <f>VLOOKUP($C7, 'TEAM DETAIL SCORING'!$C$4:'TEAM DETAIL SCORING'!$Y$250,18,FALSE)</f>
        <v>5</v>
      </c>
      <c r="U7" s="116">
        <f>VLOOKUP($C7, 'TEAM DETAIL SCORING'!$C$4:'TEAM DETAIL SCORING'!$Y$250,19,FALSE)</f>
        <v>4</v>
      </c>
      <c r="V7" s="116">
        <f>VLOOKUP($C7, 'TEAM DETAIL SCORING'!$C$4:'TEAM DETAIL SCORING'!$Y$250,20,FALSE)</f>
        <v>6</v>
      </c>
      <c r="W7" s="116">
        <f>VLOOKUP($C7, 'TEAM DETAIL SCORING'!$C$4:'TEAM DETAIL SCORING'!$Y$250,21,FALSE)</f>
        <v>5</v>
      </c>
      <c r="X7" s="117">
        <f>VLOOKUP($C7, 'TEAM DETAIL SCORING'!$C$4:'TEAM DETAIL SCORING'!$Y$250,22,FALSE)</f>
        <v>41</v>
      </c>
      <c r="Y7" s="117">
        <f t="shared" si="8"/>
        <v>76</v>
      </c>
      <c r="Z7" s="21"/>
      <c r="AA7" s="7">
        <f>IF(E7="","",E7-E$4)</f>
        <v>1</v>
      </c>
      <c r="AB7" s="7">
        <f t="shared" ref="AB7:AI7" si="17">IF(F7="","",F7-F$4)</f>
        <v>-1</v>
      </c>
      <c r="AC7" s="7">
        <f t="shared" si="17"/>
        <v>0</v>
      </c>
      <c r="AD7" s="7">
        <f t="shared" si="17"/>
        <v>0</v>
      </c>
      <c r="AE7" s="7">
        <f t="shared" si="17"/>
        <v>0</v>
      </c>
      <c r="AF7" s="7">
        <f t="shared" si="17"/>
        <v>0</v>
      </c>
      <c r="AG7" s="7">
        <f t="shared" si="17"/>
        <v>0</v>
      </c>
      <c r="AH7" s="7">
        <f t="shared" si="17"/>
        <v>0</v>
      </c>
      <c r="AI7" s="7">
        <f t="shared" si="17"/>
        <v>-1</v>
      </c>
      <c r="AJ7" s="7">
        <f>IF(O7="","",O7-O$4)</f>
        <v>0</v>
      </c>
      <c r="AK7" s="7">
        <f t="shared" ref="AK7:AR7" si="18">IF(P7="","",P7-P$4)</f>
        <v>0</v>
      </c>
      <c r="AL7" s="7">
        <f t="shared" si="18"/>
        <v>1</v>
      </c>
      <c r="AM7" s="7">
        <f t="shared" si="18"/>
        <v>0</v>
      </c>
      <c r="AN7" s="7">
        <f t="shared" si="18"/>
        <v>1</v>
      </c>
      <c r="AO7" s="7">
        <f t="shared" si="18"/>
        <v>1</v>
      </c>
      <c r="AP7" s="7">
        <f t="shared" si="18"/>
        <v>0</v>
      </c>
      <c r="AQ7" s="7">
        <f t="shared" si="18"/>
        <v>2</v>
      </c>
      <c r="AR7" s="7">
        <f t="shared" si="18"/>
        <v>0</v>
      </c>
      <c r="AS7" s="65">
        <f>COUNTIF($AA7:$AR7,"=-2")</f>
        <v>0</v>
      </c>
      <c r="AT7" s="66">
        <f>COUNTIF($AA7:$AR7,"=-1")</f>
        <v>2</v>
      </c>
      <c r="AU7" s="66">
        <f>COUNTIF($AA7:$AR7,"=0")</f>
        <v>11</v>
      </c>
      <c r="AV7" s="66">
        <f>COUNTIF($AA7:$AR7,"=1")</f>
        <v>4</v>
      </c>
      <c r="AW7" s="66">
        <f>COUNTIF($AA7:$AR7,"=2")</f>
        <v>1</v>
      </c>
      <c r="AX7" s="67">
        <f>COUNTIF($AA7:$AR7,"&gt;2")</f>
        <v>0</v>
      </c>
      <c r="AY7" s="50" t="str">
        <f>IF(AA$4=3,AA7,"")</f>
        <v/>
      </c>
      <c r="AZ7" s="50" t="str">
        <f t="shared" ref="AZ7:BO7" si="19">IF(AB$4=3,AB7,"")</f>
        <v/>
      </c>
      <c r="BA7" s="50">
        <f t="shared" si="19"/>
        <v>0</v>
      </c>
      <c r="BB7" s="50" t="str">
        <f t="shared" si="19"/>
        <v/>
      </c>
      <c r="BC7" s="50" t="str">
        <f t="shared" si="19"/>
        <v/>
      </c>
      <c r="BD7" s="50">
        <f t="shared" si="19"/>
        <v>0</v>
      </c>
      <c r="BE7" s="50" t="str">
        <f t="shared" si="19"/>
        <v/>
      </c>
      <c r="BF7" s="50" t="str">
        <f t="shared" si="19"/>
        <v/>
      </c>
      <c r="BG7" s="50" t="str">
        <f t="shared" si="19"/>
        <v/>
      </c>
      <c r="BH7" s="50" t="str">
        <f t="shared" si="19"/>
        <v/>
      </c>
      <c r="BI7" s="50">
        <f t="shared" si="19"/>
        <v>0</v>
      </c>
      <c r="BJ7" s="50" t="str">
        <f t="shared" si="19"/>
        <v/>
      </c>
      <c r="BK7" s="50">
        <f t="shared" si="19"/>
        <v>0</v>
      </c>
      <c r="BL7" s="50" t="str">
        <f t="shared" si="19"/>
        <v/>
      </c>
      <c r="BM7" s="50" t="str">
        <f t="shared" si="19"/>
        <v/>
      </c>
      <c r="BN7" s="50" t="str">
        <f t="shared" si="19"/>
        <v/>
      </c>
      <c r="BO7" s="50" t="str">
        <f t="shared" si="19"/>
        <v/>
      </c>
      <c r="BP7" s="51" t="str">
        <f>IF(AR$4=3,AR7,"")</f>
        <v/>
      </c>
      <c r="BQ7" s="50">
        <f>IF(AA$4=4,AA7,"")</f>
        <v>1</v>
      </c>
      <c r="BR7" s="50">
        <f t="shared" ref="BR7:CG7" si="20">IF(AB$4=4,AB7,"")</f>
        <v>-1</v>
      </c>
      <c r="BS7" s="50" t="str">
        <f t="shared" si="20"/>
        <v/>
      </c>
      <c r="BT7" s="50">
        <f t="shared" si="20"/>
        <v>0</v>
      </c>
      <c r="BU7" s="50" t="str">
        <f t="shared" si="20"/>
        <v/>
      </c>
      <c r="BV7" s="50" t="str">
        <f t="shared" si="20"/>
        <v/>
      </c>
      <c r="BW7" s="50">
        <f t="shared" si="20"/>
        <v>0</v>
      </c>
      <c r="BX7" s="50" t="str">
        <f t="shared" si="20"/>
        <v/>
      </c>
      <c r="BY7" s="50">
        <f t="shared" si="20"/>
        <v>-1</v>
      </c>
      <c r="BZ7" s="50">
        <f t="shared" si="20"/>
        <v>0</v>
      </c>
      <c r="CA7" s="50" t="str">
        <f t="shared" si="20"/>
        <v/>
      </c>
      <c r="CB7" s="50">
        <f t="shared" si="20"/>
        <v>1</v>
      </c>
      <c r="CC7" s="50" t="str">
        <f t="shared" si="20"/>
        <v/>
      </c>
      <c r="CD7" s="50" t="str">
        <f t="shared" si="20"/>
        <v/>
      </c>
      <c r="CE7" s="50">
        <f t="shared" si="20"/>
        <v>1</v>
      </c>
      <c r="CF7" s="50">
        <f t="shared" si="20"/>
        <v>0</v>
      </c>
      <c r="CG7" s="50">
        <f t="shared" si="20"/>
        <v>2</v>
      </c>
      <c r="CH7" s="50" t="str">
        <f>IF(AR$4=4,AR7,"")</f>
        <v/>
      </c>
      <c r="CI7" s="61" t="str">
        <f>IF(AA$4=5,AA7,"")</f>
        <v/>
      </c>
      <c r="CJ7" s="50" t="str">
        <f t="shared" ref="CJ7:CY7" si="21">IF(AB$4=5,AB7,"")</f>
        <v/>
      </c>
      <c r="CK7" s="50" t="str">
        <f t="shared" si="21"/>
        <v/>
      </c>
      <c r="CL7" s="50" t="str">
        <f t="shared" si="21"/>
        <v/>
      </c>
      <c r="CM7" s="50">
        <f t="shared" si="21"/>
        <v>0</v>
      </c>
      <c r="CN7" s="50" t="str">
        <f t="shared" si="21"/>
        <v/>
      </c>
      <c r="CO7" s="50" t="str">
        <f t="shared" si="21"/>
        <v/>
      </c>
      <c r="CP7" s="50">
        <f t="shared" si="21"/>
        <v>0</v>
      </c>
      <c r="CQ7" s="50" t="str">
        <f t="shared" si="21"/>
        <v/>
      </c>
      <c r="CR7" s="50" t="str">
        <f t="shared" si="21"/>
        <v/>
      </c>
      <c r="CS7" s="50" t="str">
        <f t="shared" si="21"/>
        <v/>
      </c>
      <c r="CT7" s="50" t="str">
        <f t="shared" si="21"/>
        <v/>
      </c>
      <c r="CU7" s="50" t="str">
        <f t="shared" si="21"/>
        <v/>
      </c>
      <c r="CV7" s="50">
        <f t="shared" si="21"/>
        <v>1</v>
      </c>
      <c r="CW7" s="50" t="str">
        <f t="shared" si="21"/>
        <v/>
      </c>
      <c r="CX7" s="50" t="str">
        <f t="shared" si="21"/>
        <v/>
      </c>
      <c r="CY7" s="50" t="str">
        <f t="shared" si="21"/>
        <v/>
      </c>
      <c r="CZ7" s="50">
        <f>IF(AR$4=5,AR7,"")</f>
        <v>0</v>
      </c>
      <c r="DA7" s="68">
        <f>SUM(AY7:BP7)</f>
        <v>0</v>
      </c>
      <c r="DB7" s="69">
        <f>SUM(BQ7:CH7)</f>
        <v>3</v>
      </c>
      <c r="DC7" s="70">
        <f>SUM(CI7:CZ7)</f>
        <v>1</v>
      </c>
      <c r="DD7" s="27"/>
    </row>
    <row r="8" spans="1:108" ht="18">
      <c r="A8" s="128">
        <v>3</v>
      </c>
      <c r="B8" s="123" t="s">
        <v>139</v>
      </c>
      <c r="C8" s="124" t="s">
        <v>90</v>
      </c>
      <c r="D8" s="125"/>
      <c r="E8" s="126">
        <f>VLOOKUP($C8, 'TEAM DETAIL SCORING'!$C$4:'TEAM DETAIL SCORING'!$Y$250,3,FALSE)</f>
        <v>5</v>
      </c>
      <c r="F8" s="126">
        <f>VLOOKUP($C8, 'TEAM DETAIL SCORING'!$C$4:'TEAM DETAIL SCORING'!$Y$250,4,FALSE)</f>
        <v>6</v>
      </c>
      <c r="G8" s="126">
        <f>VLOOKUP($C8, 'TEAM DETAIL SCORING'!$C$4:'TEAM DETAIL SCORING'!$Y$250,5,FALSE)</f>
        <v>2</v>
      </c>
      <c r="H8" s="126">
        <f>VLOOKUP($C8, 'TEAM DETAIL SCORING'!$C$4:'TEAM DETAIL SCORING'!$Y$250,6,FALSE)</f>
        <v>4</v>
      </c>
      <c r="I8" s="126">
        <f>VLOOKUP($C8, 'TEAM DETAIL SCORING'!$C$4:'TEAM DETAIL SCORING'!$Y$250,7,FALSE)</f>
        <v>6</v>
      </c>
      <c r="J8" s="126">
        <f>VLOOKUP($C8, 'TEAM DETAIL SCORING'!$C$4:'TEAM DETAIL SCORING'!$Y$250,8,FALSE)</f>
        <v>3</v>
      </c>
      <c r="K8" s="126">
        <f>VLOOKUP($C8, 'TEAM DETAIL SCORING'!$C$4:'TEAM DETAIL SCORING'!$Y$250,9,FALSE)</f>
        <v>4</v>
      </c>
      <c r="L8" s="126">
        <f>VLOOKUP($C8, 'TEAM DETAIL SCORING'!$C$4:'TEAM DETAIL SCORING'!$Y$250,10,FALSE)</f>
        <v>5</v>
      </c>
      <c r="M8" s="126">
        <f>VLOOKUP($C8, 'TEAM DETAIL SCORING'!$C$4:'TEAM DETAIL SCORING'!$Y$250,11,FALSE)</f>
        <v>6</v>
      </c>
      <c r="N8" s="127">
        <f>VLOOKUP($C8, 'TEAM DETAIL SCORING'!$C$4:'TEAM DETAIL SCORING'!$Y$250,12,FALSE)</f>
        <v>41</v>
      </c>
      <c r="O8" s="126">
        <f>VLOOKUP($C8, 'TEAM DETAIL SCORING'!$C$4:'TEAM DETAIL SCORING'!$Y$250,13,FALSE)</f>
        <v>5</v>
      </c>
      <c r="P8" s="126">
        <f>VLOOKUP($C8, 'TEAM DETAIL SCORING'!$C$4:'TEAM DETAIL SCORING'!$Y$250,14,FALSE)</f>
        <v>3</v>
      </c>
      <c r="Q8" s="126">
        <f>VLOOKUP($C8, 'TEAM DETAIL SCORING'!$C$4:'TEAM DETAIL SCORING'!$Y$250,15,FALSE)</f>
        <v>4</v>
      </c>
      <c r="R8" s="126">
        <f>VLOOKUP($C8, 'TEAM DETAIL SCORING'!$C$4:'TEAM DETAIL SCORING'!$Y$250,16,FALSE)</f>
        <v>4</v>
      </c>
      <c r="S8" s="126">
        <f>VLOOKUP($C8, 'TEAM DETAIL SCORING'!$C$4:'TEAM DETAIL SCORING'!$Y$250,17,FALSE)</f>
        <v>4</v>
      </c>
      <c r="T8" s="126">
        <f>VLOOKUP($C8, 'TEAM DETAIL SCORING'!$C$4:'TEAM DETAIL SCORING'!$Y$250,18,FALSE)</f>
        <v>4</v>
      </c>
      <c r="U8" s="126">
        <f>VLOOKUP($C8, 'TEAM DETAIL SCORING'!$C$4:'TEAM DETAIL SCORING'!$Y$250,19,FALSE)</f>
        <v>4</v>
      </c>
      <c r="V8" s="126">
        <f>VLOOKUP($C8, 'TEAM DETAIL SCORING'!$C$4:'TEAM DETAIL SCORING'!$Y$250,20,FALSE)</f>
        <v>4</v>
      </c>
      <c r="W8" s="126">
        <f>VLOOKUP($C8, 'TEAM DETAIL SCORING'!$C$4:'TEAM DETAIL SCORING'!$Y$250,21,FALSE)</f>
        <v>5</v>
      </c>
      <c r="X8" s="127">
        <f>VLOOKUP($C8, 'TEAM DETAIL SCORING'!$C$4:'TEAM DETAIL SCORING'!$Y$250,22,FALSE)</f>
        <v>37</v>
      </c>
      <c r="Y8" s="127">
        <f t="shared" si="8"/>
        <v>78</v>
      </c>
      <c r="Z8" s="21"/>
      <c r="AA8" s="7">
        <f t="shared" ref="AA8:AI8" si="22">IF(E8="","",E8-E$4)</f>
        <v>1</v>
      </c>
      <c r="AB8" s="7">
        <f t="shared" si="22"/>
        <v>2</v>
      </c>
      <c r="AC8" s="7">
        <f t="shared" si="22"/>
        <v>-1</v>
      </c>
      <c r="AD8" s="7">
        <f t="shared" si="22"/>
        <v>0</v>
      </c>
      <c r="AE8" s="7">
        <f t="shared" si="22"/>
        <v>1</v>
      </c>
      <c r="AF8" s="7">
        <f t="shared" si="22"/>
        <v>0</v>
      </c>
      <c r="AG8" s="7">
        <f t="shared" si="22"/>
        <v>0</v>
      </c>
      <c r="AH8" s="7">
        <f t="shared" si="22"/>
        <v>0</v>
      </c>
      <c r="AI8" s="7">
        <f t="shared" si="22"/>
        <v>2</v>
      </c>
      <c r="AJ8" s="7">
        <f t="shared" ref="AJ8:AR8" si="23">IF(O8="","",O8-O$4)</f>
        <v>1</v>
      </c>
      <c r="AK8" s="7">
        <f t="shared" si="23"/>
        <v>0</v>
      </c>
      <c r="AL8" s="7">
        <f t="shared" si="23"/>
        <v>0</v>
      </c>
      <c r="AM8" s="7">
        <f t="shared" si="23"/>
        <v>1</v>
      </c>
      <c r="AN8" s="7">
        <f t="shared" si="23"/>
        <v>-1</v>
      </c>
      <c r="AO8" s="7">
        <f t="shared" si="23"/>
        <v>0</v>
      </c>
      <c r="AP8" s="7">
        <f t="shared" si="23"/>
        <v>0</v>
      </c>
      <c r="AQ8" s="7">
        <f t="shared" si="23"/>
        <v>0</v>
      </c>
      <c r="AR8" s="7">
        <f t="shared" si="23"/>
        <v>0</v>
      </c>
      <c r="AS8" s="65">
        <f t="shared" ref="AS8" si="24">COUNTIF($AA8:$AR8,"=-2")</f>
        <v>0</v>
      </c>
      <c r="AT8" s="66">
        <f t="shared" ref="AT8" si="25">COUNTIF($AA8:$AR8,"=-1")</f>
        <v>2</v>
      </c>
      <c r="AU8" s="66">
        <f t="shared" ref="AU8" si="26">COUNTIF($AA8:$AR8,"=0")</f>
        <v>10</v>
      </c>
      <c r="AV8" s="66">
        <f t="shared" ref="AV8" si="27">COUNTIF($AA8:$AR8,"=1")</f>
        <v>4</v>
      </c>
      <c r="AW8" s="66">
        <f t="shared" ref="AW8" si="28">COUNTIF($AA8:$AR8,"=2")</f>
        <v>2</v>
      </c>
      <c r="AX8" s="67">
        <f t="shared" ref="AX8" si="29">COUNTIF($AA8:$AR8,"&gt;2")</f>
        <v>0</v>
      </c>
      <c r="AY8" s="50" t="str">
        <f t="shared" ref="AY8:BN8" si="30">IF(AA$4=3,AA8,"")</f>
        <v/>
      </c>
      <c r="AZ8" s="50" t="str">
        <f t="shared" si="30"/>
        <v/>
      </c>
      <c r="BA8" s="50">
        <f t="shared" si="30"/>
        <v>-1</v>
      </c>
      <c r="BB8" s="50" t="str">
        <f t="shared" si="30"/>
        <v/>
      </c>
      <c r="BC8" s="50" t="str">
        <f t="shared" si="30"/>
        <v/>
      </c>
      <c r="BD8" s="50">
        <f t="shared" si="30"/>
        <v>0</v>
      </c>
      <c r="BE8" s="50" t="str">
        <f t="shared" si="30"/>
        <v/>
      </c>
      <c r="BF8" s="50" t="str">
        <f t="shared" si="30"/>
        <v/>
      </c>
      <c r="BG8" s="50" t="str">
        <f t="shared" si="30"/>
        <v/>
      </c>
      <c r="BH8" s="50" t="str">
        <f t="shared" si="30"/>
        <v/>
      </c>
      <c r="BI8" s="50">
        <f t="shared" si="30"/>
        <v>0</v>
      </c>
      <c r="BJ8" s="50" t="str">
        <f t="shared" si="30"/>
        <v/>
      </c>
      <c r="BK8" s="50">
        <f t="shared" si="30"/>
        <v>1</v>
      </c>
      <c r="BL8" s="50" t="str">
        <f t="shared" si="30"/>
        <v/>
      </c>
      <c r="BM8" s="50" t="str">
        <f t="shared" si="30"/>
        <v/>
      </c>
      <c r="BN8" s="50" t="str">
        <f t="shared" si="30"/>
        <v/>
      </c>
      <c r="BO8" s="50" t="str">
        <f t="shared" ref="BO8:BP8" si="31">IF(AQ$4=3,AQ8,"")</f>
        <v/>
      </c>
      <c r="BP8" s="51" t="str">
        <f t="shared" si="31"/>
        <v/>
      </c>
      <c r="BQ8" s="50">
        <f t="shared" ref="BQ8:CF8" si="32">IF(AA$4=4,AA8,"")</f>
        <v>1</v>
      </c>
      <c r="BR8" s="50">
        <f t="shared" si="32"/>
        <v>2</v>
      </c>
      <c r="BS8" s="50" t="str">
        <f t="shared" si="32"/>
        <v/>
      </c>
      <c r="BT8" s="50">
        <f t="shared" si="32"/>
        <v>0</v>
      </c>
      <c r="BU8" s="50" t="str">
        <f t="shared" si="32"/>
        <v/>
      </c>
      <c r="BV8" s="50" t="str">
        <f t="shared" si="32"/>
        <v/>
      </c>
      <c r="BW8" s="50">
        <f t="shared" si="32"/>
        <v>0</v>
      </c>
      <c r="BX8" s="50" t="str">
        <f t="shared" si="32"/>
        <v/>
      </c>
      <c r="BY8" s="50">
        <f t="shared" si="32"/>
        <v>2</v>
      </c>
      <c r="BZ8" s="50">
        <f t="shared" si="32"/>
        <v>1</v>
      </c>
      <c r="CA8" s="50" t="str">
        <f t="shared" si="32"/>
        <v/>
      </c>
      <c r="CB8" s="50">
        <f t="shared" si="32"/>
        <v>0</v>
      </c>
      <c r="CC8" s="50" t="str">
        <f t="shared" si="32"/>
        <v/>
      </c>
      <c r="CD8" s="50" t="str">
        <f t="shared" si="32"/>
        <v/>
      </c>
      <c r="CE8" s="50">
        <f t="shared" si="32"/>
        <v>0</v>
      </c>
      <c r="CF8" s="50">
        <f t="shared" si="32"/>
        <v>0</v>
      </c>
      <c r="CG8" s="50">
        <f t="shared" ref="CG8:CH8" si="33">IF(AQ$4=4,AQ8,"")</f>
        <v>0</v>
      </c>
      <c r="CH8" s="50" t="str">
        <f t="shared" si="33"/>
        <v/>
      </c>
      <c r="CI8" s="61" t="str">
        <f t="shared" ref="CI8:CX8" si="34">IF(AA$4=5,AA8,"")</f>
        <v/>
      </c>
      <c r="CJ8" s="50" t="str">
        <f t="shared" si="34"/>
        <v/>
      </c>
      <c r="CK8" s="50" t="str">
        <f t="shared" si="34"/>
        <v/>
      </c>
      <c r="CL8" s="50" t="str">
        <f t="shared" si="34"/>
        <v/>
      </c>
      <c r="CM8" s="50">
        <f t="shared" si="34"/>
        <v>1</v>
      </c>
      <c r="CN8" s="50" t="str">
        <f t="shared" si="34"/>
        <v/>
      </c>
      <c r="CO8" s="50" t="str">
        <f t="shared" si="34"/>
        <v/>
      </c>
      <c r="CP8" s="50">
        <f t="shared" si="34"/>
        <v>0</v>
      </c>
      <c r="CQ8" s="50" t="str">
        <f t="shared" si="34"/>
        <v/>
      </c>
      <c r="CR8" s="50" t="str">
        <f t="shared" si="34"/>
        <v/>
      </c>
      <c r="CS8" s="50" t="str">
        <f t="shared" si="34"/>
        <v/>
      </c>
      <c r="CT8" s="50" t="str">
        <f t="shared" si="34"/>
        <v/>
      </c>
      <c r="CU8" s="50" t="str">
        <f t="shared" si="34"/>
        <v/>
      </c>
      <c r="CV8" s="50">
        <f t="shared" si="34"/>
        <v>-1</v>
      </c>
      <c r="CW8" s="50" t="str">
        <f t="shared" si="34"/>
        <v/>
      </c>
      <c r="CX8" s="50" t="str">
        <f t="shared" si="34"/>
        <v/>
      </c>
      <c r="CY8" s="50" t="str">
        <f t="shared" ref="CY8:CZ8" si="35">IF(AQ$4=5,AQ8,"")</f>
        <v/>
      </c>
      <c r="CZ8" s="50">
        <f t="shared" si="35"/>
        <v>0</v>
      </c>
      <c r="DA8" s="68">
        <f t="shared" ref="DA8" si="36">SUM(AY8:BP8)</f>
        <v>0</v>
      </c>
      <c r="DB8" s="69">
        <f t="shared" ref="DB8" si="37">SUM(BQ8:CH8)</f>
        <v>6</v>
      </c>
      <c r="DC8" s="70">
        <f t="shared" ref="DC8" si="38">SUM(CI8:CZ8)</f>
        <v>0</v>
      </c>
      <c r="DD8" s="27"/>
    </row>
    <row r="9" spans="1:108" ht="18">
      <c r="A9" s="100">
        <v>4</v>
      </c>
      <c r="B9" s="53" t="s">
        <v>147</v>
      </c>
      <c r="C9" s="54" t="s">
        <v>62</v>
      </c>
      <c r="D9" s="55"/>
      <c r="E9" s="56">
        <f>VLOOKUP($C9, 'TEAM DETAIL SCORING'!$C$4:'TEAM DETAIL SCORING'!$Y$250,3,FALSE)</f>
        <v>4</v>
      </c>
      <c r="F9" s="56">
        <f>VLOOKUP($C9, 'TEAM DETAIL SCORING'!$C$4:'TEAM DETAIL SCORING'!$Y$250,4,FALSE)</f>
        <v>6</v>
      </c>
      <c r="G9" s="56">
        <f>VLOOKUP($C9, 'TEAM DETAIL SCORING'!$C$4:'TEAM DETAIL SCORING'!$Y$250,5,FALSE)</f>
        <v>2</v>
      </c>
      <c r="H9" s="56">
        <f>VLOOKUP($C9, 'TEAM DETAIL SCORING'!$C$4:'TEAM DETAIL SCORING'!$Y$250,6,FALSE)</f>
        <v>5</v>
      </c>
      <c r="I9" s="56">
        <f>VLOOKUP($C9, 'TEAM DETAIL SCORING'!$C$4:'TEAM DETAIL SCORING'!$Y$250,7,FALSE)</f>
        <v>6</v>
      </c>
      <c r="J9" s="56">
        <f>VLOOKUP($C9, 'TEAM DETAIL SCORING'!$C$4:'TEAM DETAIL SCORING'!$Y$250,8,FALSE)</f>
        <v>3</v>
      </c>
      <c r="K9" s="56">
        <f>VLOOKUP($C9, 'TEAM DETAIL SCORING'!$C$4:'TEAM DETAIL SCORING'!$Y$250,9,FALSE)</f>
        <v>4</v>
      </c>
      <c r="L9" s="56">
        <f>VLOOKUP($C9, 'TEAM DETAIL SCORING'!$C$4:'TEAM DETAIL SCORING'!$Y$250,10,FALSE)</f>
        <v>5</v>
      </c>
      <c r="M9" s="56">
        <f>VLOOKUP($C9, 'TEAM DETAIL SCORING'!$C$4:'TEAM DETAIL SCORING'!$Y$250,11,FALSE)</f>
        <v>5</v>
      </c>
      <c r="N9" s="57">
        <f>VLOOKUP($C9, 'TEAM DETAIL SCORING'!$C$4:'TEAM DETAIL SCORING'!$Y$250,12,FALSE)</f>
        <v>40</v>
      </c>
      <c r="O9" s="56">
        <f>VLOOKUP($C9, 'TEAM DETAIL SCORING'!$C$4:'TEAM DETAIL SCORING'!$Y$250,13,FALSE)</f>
        <v>4</v>
      </c>
      <c r="P9" s="56">
        <f>VLOOKUP($C9, 'TEAM DETAIL SCORING'!$C$4:'TEAM DETAIL SCORING'!$Y$250,14,FALSE)</f>
        <v>3</v>
      </c>
      <c r="Q9" s="56">
        <f>VLOOKUP($C9, 'TEAM DETAIL SCORING'!$C$4:'TEAM DETAIL SCORING'!$Y$250,15,FALSE)</f>
        <v>4</v>
      </c>
      <c r="R9" s="56">
        <f>VLOOKUP($C9, 'TEAM DETAIL SCORING'!$C$4:'TEAM DETAIL SCORING'!$Y$250,16,FALSE)</f>
        <v>3</v>
      </c>
      <c r="S9" s="56">
        <f>VLOOKUP($C9, 'TEAM DETAIL SCORING'!$C$4:'TEAM DETAIL SCORING'!$Y$250,17,FALSE)</f>
        <v>7</v>
      </c>
      <c r="T9" s="56">
        <f>VLOOKUP($C9, 'TEAM DETAIL SCORING'!$C$4:'TEAM DETAIL SCORING'!$Y$250,18,FALSE)</f>
        <v>4</v>
      </c>
      <c r="U9" s="56">
        <f>VLOOKUP($C9, 'TEAM DETAIL SCORING'!$C$4:'TEAM DETAIL SCORING'!$Y$250,19,FALSE)</f>
        <v>4</v>
      </c>
      <c r="V9" s="56">
        <f>VLOOKUP($C9, 'TEAM DETAIL SCORING'!$C$4:'TEAM DETAIL SCORING'!$Y$250,20,FALSE)</f>
        <v>5</v>
      </c>
      <c r="W9" s="56">
        <f>VLOOKUP($C9, 'TEAM DETAIL SCORING'!$C$4:'TEAM DETAIL SCORING'!$Y$250,21,FALSE)</f>
        <v>5</v>
      </c>
      <c r="X9" s="57">
        <f>VLOOKUP($C9, 'TEAM DETAIL SCORING'!$C$4:'TEAM DETAIL SCORING'!$Y$250,22,FALSE)</f>
        <v>39</v>
      </c>
      <c r="Y9" s="57">
        <f t="shared" si="8"/>
        <v>79</v>
      </c>
      <c r="Z9" s="21"/>
      <c r="AA9" s="7">
        <f t="shared" ref="AA9:AI9" si="39">IF(E9="","",E9-E$4)</f>
        <v>0</v>
      </c>
      <c r="AB9" s="7">
        <f t="shared" si="39"/>
        <v>2</v>
      </c>
      <c r="AC9" s="7">
        <f t="shared" si="39"/>
        <v>-1</v>
      </c>
      <c r="AD9" s="7">
        <f t="shared" si="39"/>
        <v>1</v>
      </c>
      <c r="AE9" s="7">
        <f t="shared" si="39"/>
        <v>1</v>
      </c>
      <c r="AF9" s="7">
        <f t="shared" si="39"/>
        <v>0</v>
      </c>
      <c r="AG9" s="7">
        <f t="shared" si="39"/>
        <v>0</v>
      </c>
      <c r="AH9" s="7">
        <f t="shared" si="39"/>
        <v>0</v>
      </c>
      <c r="AI9" s="7">
        <f t="shared" si="39"/>
        <v>1</v>
      </c>
      <c r="AJ9" s="7">
        <f t="shared" ref="AJ9:AR9" si="40">IF(O9="","",O9-O$4)</f>
        <v>0</v>
      </c>
      <c r="AK9" s="7">
        <f t="shared" si="40"/>
        <v>0</v>
      </c>
      <c r="AL9" s="7">
        <f t="shared" si="40"/>
        <v>0</v>
      </c>
      <c r="AM9" s="7">
        <f t="shared" si="40"/>
        <v>0</v>
      </c>
      <c r="AN9" s="7">
        <f t="shared" si="40"/>
        <v>2</v>
      </c>
      <c r="AO9" s="7">
        <f t="shared" si="40"/>
        <v>0</v>
      </c>
      <c r="AP9" s="7">
        <f t="shared" si="40"/>
        <v>0</v>
      </c>
      <c r="AQ9" s="7">
        <f t="shared" si="40"/>
        <v>1</v>
      </c>
      <c r="AR9" s="7">
        <f t="shared" si="40"/>
        <v>0</v>
      </c>
      <c r="AS9" s="65">
        <f t="shared" ref="AS9" si="41">COUNTIF($AA9:$AR9,"=-2")</f>
        <v>0</v>
      </c>
      <c r="AT9" s="66">
        <f t="shared" ref="AT9" si="42">COUNTIF($AA9:$AR9,"=-1")</f>
        <v>1</v>
      </c>
      <c r="AU9" s="66">
        <f t="shared" ref="AU9" si="43">COUNTIF($AA9:$AR9,"=0")</f>
        <v>11</v>
      </c>
      <c r="AV9" s="66">
        <f t="shared" ref="AV9" si="44">COUNTIF($AA9:$AR9,"=1")</f>
        <v>4</v>
      </c>
      <c r="AW9" s="66">
        <f t="shared" ref="AW9" si="45">COUNTIF($AA9:$AR9,"=2")</f>
        <v>2</v>
      </c>
      <c r="AX9" s="67">
        <f t="shared" ref="AX9" si="46">COUNTIF($AA9:$AR9,"&gt;2")</f>
        <v>0</v>
      </c>
      <c r="AY9" s="50" t="str">
        <f t="shared" ref="AY9:BN9" si="47">IF(AA$4=3,AA9,"")</f>
        <v/>
      </c>
      <c r="AZ9" s="50" t="str">
        <f t="shared" si="47"/>
        <v/>
      </c>
      <c r="BA9" s="50">
        <f t="shared" si="47"/>
        <v>-1</v>
      </c>
      <c r="BB9" s="50" t="str">
        <f t="shared" si="47"/>
        <v/>
      </c>
      <c r="BC9" s="50" t="str">
        <f t="shared" si="47"/>
        <v/>
      </c>
      <c r="BD9" s="50">
        <f t="shared" si="47"/>
        <v>0</v>
      </c>
      <c r="BE9" s="50" t="str">
        <f t="shared" si="47"/>
        <v/>
      </c>
      <c r="BF9" s="50" t="str">
        <f t="shared" si="47"/>
        <v/>
      </c>
      <c r="BG9" s="50" t="str">
        <f t="shared" si="47"/>
        <v/>
      </c>
      <c r="BH9" s="50" t="str">
        <f t="shared" si="47"/>
        <v/>
      </c>
      <c r="BI9" s="50">
        <f t="shared" si="47"/>
        <v>0</v>
      </c>
      <c r="BJ9" s="50" t="str">
        <f t="shared" si="47"/>
        <v/>
      </c>
      <c r="BK9" s="50">
        <f t="shared" si="47"/>
        <v>0</v>
      </c>
      <c r="BL9" s="50" t="str">
        <f t="shared" si="47"/>
        <v/>
      </c>
      <c r="BM9" s="50" t="str">
        <f t="shared" si="47"/>
        <v/>
      </c>
      <c r="BN9" s="50" t="str">
        <f t="shared" si="47"/>
        <v/>
      </c>
      <c r="BO9" s="50" t="str">
        <f t="shared" ref="BO9:BP9" si="48">IF(AQ$4=3,AQ9,"")</f>
        <v/>
      </c>
      <c r="BP9" s="51" t="str">
        <f t="shared" si="48"/>
        <v/>
      </c>
      <c r="BQ9" s="50">
        <f t="shared" ref="BQ9:CF9" si="49">IF(AA$4=4,AA9,"")</f>
        <v>0</v>
      </c>
      <c r="BR9" s="50">
        <f t="shared" si="49"/>
        <v>2</v>
      </c>
      <c r="BS9" s="50" t="str">
        <f t="shared" si="49"/>
        <v/>
      </c>
      <c r="BT9" s="50">
        <f t="shared" si="49"/>
        <v>1</v>
      </c>
      <c r="BU9" s="50" t="str">
        <f t="shared" si="49"/>
        <v/>
      </c>
      <c r="BV9" s="50" t="str">
        <f t="shared" si="49"/>
        <v/>
      </c>
      <c r="BW9" s="50">
        <f t="shared" si="49"/>
        <v>0</v>
      </c>
      <c r="BX9" s="50" t="str">
        <f t="shared" si="49"/>
        <v/>
      </c>
      <c r="BY9" s="50">
        <f t="shared" si="49"/>
        <v>1</v>
      </c>
      <c r="BZ9" s="50">
        <f t="shared" si="49"/>
        <v>0</v>
      </c>
      <c r="CA9" s="50" t="str">
        <f t="shared" si="49"/>
        <v/>
      </c>
      <c r="CB9" s="50">
        <f t="shared" si="49"/>
        <v>0</v>
      </c>
      <c r="CC9" s="50" t="str">
        <f t="shared" si="49"/>
        <v/>
      </c>
      <c r="CD9" s="50" t="str">
        <f t="shared" si="49"/>
        <v/>
      </c>
      <c r="CE9" s="50">
        <f t="shared" si="49"/>
        <v>0</v>
      </c>
      <c r="CF9" s="50">
        <f t="shared" si="49"/>
        <v>0</v>
      </c>
      <c r="CG9" s="50">
        <f t="shared" ref="CG9:CH9" si="50">IF(AQ$4=4,AQ9,"")</f>
        <v>1</v>
      </c>
      <c r="CH9" s="50" t="str">
        <f t="shared" si="50"/>
        <v/>
      </c>
      <c r="CI9" s="61" t="str">
        <f t="shared" ref="CI9:CX9" si="51">IF(AA$4=5,AA9,"")</f>
        <v/>
      </c>
      <c r="CJ9" s="50" t="str">
        <f t="shared" si="51"/>
        <v/>
      </c>
      <c r="CK9" s="50" t="str">
        <f t="shared" si="51"/>
        <v/>
      </c>
      <c r="CL9" s="50" t="str">
        <f t="shared" si="51"/>
        <v/>
      </c>
      <c r="CM9" s="50">
        <f t="shared" si="51"/>
        <v>1</v>
      </c>
      <c r="CN9" s="50" t="str">
        <f t="shared" si="51"/>
        <v/>
      </c>
      <c r="CO9" s="50" t="str">
        <f t="shared" si="51"/>
        <v/>
      </c>
      <c r="CP9" s="50">
        <f t="shared" si="51"/>
        <v>0</v>
      </c>
      <c r="CQ9" s="50" t="str">
        <f t="shared" si="51"/>
        <v/>
      </c>
      <c r="CR9" s="50" t="str">
        <f t="shared" si="51"/>
        <v/>
      </c>
      <c r="CS9" s="50" t="str">
        <f t="shared" si="51"/>
        <v/>
      </c>
      <c r="CT9" s="50" t="str">
        <f t="shared" si="51"/>
        <v/>
      </c>
      <c r="CU9" s="50" t="str">
        <f t="shared" si="51"/>
        <v/>
      </c>
      <c r="CV9" s="50">
        <f t="shared" si="51"/>
        <v>2</v>
      </c>
      <c r="CW9" s="50" t="str">
        <f t="shared" si="51"/>
        <v/>
      </c>
      <c r="CX9" s="50" t="str">
        <f t="shared" si="51"/>
        <v/>
      </c>
      <c r="CY9" s="50" t="str">
        <f t="shared" ref="CY9:CZ9" si="52">IF(AQ$4=5,AQ9,"")</f>
        <v/>
      </c>
      <c r="CZ9" s="50">
        <f t="shared" si="52"/>
        <v>0</v>
      </c>
      <c r="DA9" s="68">
        <f t="shared" ref="DA9" si="53">SUM(AY9:BP9)</f>
        <v>-1</v>
      </c>
      <c r="DB9" s="69">
        <f t="shared" ref="DB9" si="54">SUM(BQ9:CH9)</f>
        <v>5</v>
      </c>
      <c r="DC9" s="70">
        <f t="shared" ref="DC9" si="55">SUM(CI9:CZ9)</f>
        <v>3</v>
      </c>
      <c r="DD9" s="27"/>
    </row>
    <row r="10" spans="1:108" ht="18">
      <c r="A10" s="100" t="s">
        <v>155</v>
      </c>
      <c r="B10" s="53" t="s">
        <v>146</v>
      </c>
      <c r="C10" s="97" t="s">
        <v>66</v>
      </c>
      <c r="D10" s="98"/>
      <c r="E10" s="56">
        <f>VLOOKUP($C10, 'TEAM DETAIL SCORING'!$C$4:'TEAM DETAIL SCORING'!$Y$250,3,FALSE)</f>
        <v>4</v>
      </c>
      <c r="F10" s="56">
        <f>VLOOKUP($C10, 'TEAM DETAIL SCORING'!$C$4:'TEAM DETAIL SCORING'!$Y$250,4,FALSE)</f>
        <v>4</v>
      </c>
      <c r="G10" s="56">
        <f>VLOOKUP($C10, 'TEAM DETAIL SCORING'!$C$4:'TEAM DETAIL SCORING'!$Y$250,5,FALSE)</f>
        <v>3</v>
      </c>
      <c r="H10" s="56">
        <f>VLOOKUP($C10, 'TEAM DETAIL SCORING'!$C$4:'TEAM DETAIL SCORING'!$Y$250,6,FALSE)</f>
        <v>6</v>
      </c>
      <c r="I10" s="56">
        <f>VLOOKUP($C10, 'TEAM DETAIL SCORING'!$C$4:'TEAM DETAIL SCORING'!$Y$250,7,FALSE)</f>
        <v>5</v>
      </c>
      <c r="J10" s="56">
        <f>VLOOKUP($C10, 'TEAM DETAIL SCORING'!$C$4:'TEAM DETAIL SCORING'!$Y$250,8,FALSE)</f>
        <v>5</v>
      </c>
      <c r="K10" s="56">
        <f>VLOOKUP($C10, 'TEAM DETAIL SCORING'!$C$4:'TEAM DETAIL SCORING'!$Y$250,9,FALSE)</f>
        <v>5</v>
      </c>
      <c r="L10" s="56">
        <f>VLOOKUP($C10, 'TEAM DETAIL SCORING'!$C$4:'TEAM DETAIL SCORING'!$Y$250,10,FALSE)</f>
        <v>6</v>
      </c>
      <c r="M10" s="56">
        <f>VLOOKUP($C10, 'TEAM DETAIL SCORING'!$C$4:'TEAM DETAIL SCORING'!$Y$250,11,FALSE)</f>
        <v>4</v>
      </c>
      <c r="N10" s="57">
        <f>VLOOKUP($C10, 'TEAM DETAIL SCORING'!$C$4:'TEAM DETAIL SCORING'!$Y$250,12,FALSE)</f>
        <v>42</v>
      </c>
      <c r="O10" s="56">
        <f>VLOOKUP($C10, 'TEAM DETAIL SCORING'!$C$4:'TEAM DETAIL SCORING'!$Y$250,13,FALSE)</f>
        <v>4</v>
      </c>
      <c r="P10" s="56">
        <f>VLOOKUP($C10, 'TEAM DETAIL SCORING'!$C$4:'TEAM DETAIL SCORING'!$Y$250,14,FALSE)</f>
        <v>4</v>
      </c>
      <c r="Q10" s="56">
        <f>VLOOKUP($C10, 'TEAM DETAIL SCORING'!$C$4:'TEAM DETAIL SCORING'!$Y$250,15,FALSE)</f>
        <v>6</v>
      </c>
      <c r="R10" s="56">
        <f>VLOOKUP($C10, 'TEAM DETAIL SCORING'!$C$4:'TEAM DETAIL SCORING'!$Y$250,16,FALSE)</f>
        <v>3</v>
      </c>
      <c r="S10" s="56">
        <f>VLOOKUP($C10, 'TEAM DETAIL SCORING'!$C$4:'TEAM DETAIL SCORING'!$Y$250,17,FALSE)</f>
        <v>5</v>
      </c>
      <c r="T10" s="56">
        <f>VLOOKUP($C10, 'TEAM DETAIL SCORING'!$C$4:'TEAM DETAIL SCORING'!$Y$250,18,FALSE)</f>
        <v>5</v>
      </c>
      <c r="U10" s="56">
        <f>VLOOKUP($C10, 'TEAM DETAIL SCORING'!$C$4:'TEAM DETAIL SCORING'!$Y$250,19,FALSE)</f>
        <v>4</v>
      </c>
      <c r="V10" s="56">
        <f>VLOOKUP($C10, 'TEAM DETAIL SCORING'!$C$4:'TEAM DETAIL SCORING'!$Y$250,20,FALSE)</f>
        <v>3</v>
      </c>
      <c r="W10" s="56">
        <f>VLOOKUP($C10, 'TEAM DETAIL SCORING'!$C$4:'TEAM DETAIL SCORING'!$Y$250,21,FALSE)</f>
        <v>4</v>
      </c>
      <c r="X10" s="57">
        <f>VLOOKUP($C10, 'TEAM DETAIL SCORING'!$C$4:'TEAM DETAIL SCORING'!$Y$250,22,FALSE)</f>
        <v>38</v>
      </c>
      <c r="Y10" s="57">
        <f t="shared" si="8"/>
        <v>80</v>
      </c>
      <c r="Z10" s="21"/>
      <c r="AA10" s="7">
        <f t="shared" ref="AA10:AI10" si="56">IF(E10="","",E10-E$4)</f>
        <v>0</v>
      </c>
      <c r="AB10" s="7">
        <f t="shared" si="56"/>
        <v>0</v>
      </c>
      <c r="AC10" s="7">
        <f t="shared" si="56"/>
        <v>0</v>
      </c>
      <c r="AD10" s="7">
        <f t="shared" si="56"/>
        <v>2</v>
      </c>
      <c r="AE10" s="7">
        <f t="shared" si="56"/>
        <v>0</v>
      </c>
      <c r="AF10" s="7">
        <f t="shared" si="56"/>
        <v>2</v>
      </c>
      <c r="AG10" s="7">
        <f t="shared" si="56"/>
        <v>1</v>
      </c>
      <c r="AH10" s="7">
        <f t="shared" si="56"/>
        <v>1</v>
      </c>
      <c r="AI10" s="7">
        <f t="shared" si="56"/>
        <v>0</v>
      </c>
      <c r="AJ10" s="7">
        <f t="shared" ref="AJ10:AR10" si="57">IF(O10="","",O10-O$4)</f>
        <v>0</v>
      </c>
      <c r="AK10" s="7">
        <f t="shared" si="57"/>
        <v>1</v>
      </c>
      <c r="AL10" s="7">
        <f t="shared" si="57"/>
        <v>2</v>
      </c>
      <c r="AM10" s="7">
        <f t="shared" si="57"/>
        <v>0</v>
      </c>
      <c r="AN10" s="7">
        <f t="shared" si="57"/>
        <v>0</v>
      </c>
      <c r="AO10" s="7">
        <f t="shared" si="57"/>
        <v>1</v>
      </c>
      <c r="AP10" s="7">
        <f t="shared" si="57"/>
        <v>0</v>
      </c>
      <c r="AQ10" s="7">
        <f t="shared" si="57"/>
        <v>-1</v>
      </c>
      <c r="AR10" s="7">
        <f t="shared" si="57"/>
        <v>-1</v>
      </c>
      <c r="AS10" s="65">
        <f t="shared" ref="AS10" si="58">COUNTIF($AA10:$AR10,"=-2")</f>
        <v>0</v>
      </c>
      <c r="AT10" s="66">
        <f t="shared" ref="AT10" si="59">COUNTIF($AA10:$AR10,"=-1")</f>
        <v>2</v>
      </c>
      <c r="AU10" s="66">
        <f t="shared" ref="AU10" si="60">COUNTIF($AA10:$AR10,"=0")</f>
        <v>9</v>
      </c>
      <c r="AV10" s="66">
        <f t="shared" ref="AV10" si="61">COUNTIF($AA10:$AR10,"=1")</f>
        <v>4</v>
      </c>
      <c r="AW10" s="66">
        <f t="shared" ref="AW10" si="62">COUNTIF($AA10:$AR10,"=2")</f>
        <v>3</v>
      </c>
      <c r="AX10" s="67">
        <f t="shared" ref="AX10" si="63">COUNTIF($AA10:$AR10,"&gt;2")</f>
        <v>0</v>
      </c>
      <c r="AY10" s="50" t="str">
        <f t="shared" ref="AY10:BN10" si="64">IF(AA$4=3,AA10,"")</f>
        <v/>
      </c>
      <c r="AZ10" s="50" t="str">
        <f t="shared" si="64"/>
        <v/>
      </c>
      <c r="BA10" s="50">
        <f t="shared" si="64"/>
        <v>0</v>
      </c>
      <c r="BB10" s="50" t="str">
        <f t="shared" si="64"/>
        <v/>
      </c>
      <c r="BC10" s="50" t="str">
        <f t="shared" si="64"/>
        <v/>
      </c>
      <c r="BD10" s="50">
        <f t="shared" si="64"/>
        <v>2</v>
      </c>
      <c r="BE10" s="50" t="str">
        <f t="shared" si="64"/>
        <v/>
      </c>
      <c r="BF10" s="50" t="str">
        <f t="shared" si="64"/>
        <v/>
      </c>
      <c r="BG10" s="50" t="str">
        <f t="shared" si="64"/>
        <v/>
      </c>
      <c r="BH10" s="50" t="str">
        <f t="shared" si="64"/>
        <v/>
      </c>
      <c r="BI10" s="50">
        <f t="shared" si="64"/>
        <v>1</v>
      </c>
      <c r="BJ10" s="50" t="str">
        <f t="shared" si="64"/>
        <v/>
      </c>
      <c r="BK10" s="50">
        <f t="shared" si="64"/>
        <v>0</v>
      </c>
      <c r="BL10" s="50" t="str">
        <f t="shared" si="64"/>
        <v/>
      </c>
      <c r="BM10" s="50" t="str">
        <f t="shared" si="64"/>
        <v/>
      </c>
      <c r="BN10" s="50" t="str">
        <f t="shared" si="64"/>
        <v/>
      </c>
      <c r="BO10" s="50" t="str">
        <f t="shared" ref="BO10:BP10" si="65">IF(AQ$4=3,AQ10,"")</f>
        <v/>
      </c>
      <c r="BP10" s="51" t="str">
        <f t="shared" si="65"/>
        <v/>
      </c>
      <c r="BQ10" s="50">
        <f t="shared" ref="BQ10:CF10" si="66">IF(AA$4=4,AA10,"")</f>
        <v>0</v>
      </c>
      <c r="BR10" s="50">
        <f t="shared" si="66"/>
        <v>0</v>
      </c>
      <c r="BS10" s="50" t="str">
        <f t="shared" si="66"/>
        <v/>
      </c>
      <c r="BT10" s="50">
        <f t="shared" si="66"/>
        <v>2</v>
      </c>
      <c r="BU10" s="50" t="str">
        <f t="shared" si="66"/>
        <v/>
      </c>
      <c r="BV10" s="50" t="str">
        <f t="shared" si="66"/>
        <v/>
      </c>
      <c r="BW10" s="50">
        <f t="shared" si="66"/>
        <v>1</v>
      </c>
      <c r="BX10" s="50" t="str">
        <f t="shared" si="66"/>
        <v/>
      </c>
      <c r="BY10" s="50">
        <f t="shared" si="66"/>
        <v>0</v>
      </c>
      <c r="BZ10" s="50">
        <f t="shared" si="66"/>
        <v>0</v>
      </c>
      <c r="CA10" s="50" t="str">
        <f t="shared" si="66"/>
        <v/>
      </c>
      <c r="CB10" s="50">
        <f t="shared" si="66"/>
        <v>2</v>
      </c>
      <c r="CC10" s="50" t="str">
        <f t="shared" si="66"/>
        <v/>
      </c>
      <c r="CD10" s="50" t="str">
        <f t="shared" si="66"/>
        <v/>
      </c>
      <c r="CE10" s="50">
        <f t="shared" si="66"/>
        <v>1</v>
      </c>
      <c r="CF10" s="50">
        <f t="shared" si="66"/>
        <v>0</v>
      </c>
      <c r="CG10" s="50">
        <f t="shared" ref="CG10:CH10" si="67">IF(AQ$4=4,AQ10,"")</f>
        <v>-1</v>
      </c>
      <c r="CH10" s="50" t="str">
        <f t="shared" si="67"/>
        <v/>
      </c>
      <c r="CI10" s="61" t="str">
        <f t="shared" ref="CI10:CX10" si="68">IF(AA$4=5,AA10,"")</f>
        <v/>
      </c>
      <c r="CJ10" s="50" t="str">
        <f t="shared" si="68"/>
        <v/>
      </c>
      <c r="CK10" s="50" t="str">
        <f t="shared" si="68"/>
        <v/>
      </c>
      <c r="CL10" s="50" t="str">
        <f t="shared" si="68"/>
        <v/>
      </c>
      <c r="CM10" s="50">
        <f t="shared" si="68"/>
        <v>0</v>
      </c>
      <c r="CN10" s="50" t="str">
        <f t="shared" si="68"/>
        <v/>
      </c>
      <c r="CO10" s="50" t="str">
        <f t="shared" si="68"/>
        <v/>
      </c>
      <c r="CP10" s="50">
        <f t="shared" si="68"/>
        <v>1</v>
      </c>
      <c r="CQ10" s="50" t="str">
        <f t="shared" si="68"/>
        <v/>
      </c>
      <c r="CR10" s="50" t="str">
        <f t="shared" si="68"/>
        <v/>
      </c>
      <c r="CS10" s="50" t="str">
        <f t="shared" si="68"/>
        <v/>
      </c>
      <c r="CT10" s="50" t="str">
        <f t="shared" si="68"/>
        <v/>
      </c>
      <c r="CU10" s="50" t="str">
        <f t="shared" si="68"/>
        <v/>
      </c>
      <c r="CV10" s="50">
        <f t="shared" si="68"/>
        <v>0</v>
      </c>
      <c r="CW10" s="50" t="str">
        <f t="shared" si="68"/>
        <v/>
      </c>
      <c r="CX10" s="50" t="str">
        <f t="shared" si="68"/>
        <v/>
      </c>
      <c r="CY10" s="50" t="str">
        <f t="shared" ref="CY10:CZ10" si="69">IF(AQ$4=5,AQ10,"")</f>
        <v/>
      </c>
      <c r="CZ10" s="50">
        <f t="shared" si="69"/>
        <v>-1</v>
      </c>
      <c r="DA10" s="68">
        <f t="shared" ref="DA10" si="70">SUM(AY10:BP10)</f>
        <v>3</v>
      </c>
      <c r="DB10" s="69">
        <f t="shared" ref="DB10" si="71">SUM(BQ10:CH10)</f>
        <v>5</v>
      </c>
      <c r="DC10" s="70">
        <f t="shared" ref="DC10" si="72">SUM(CI10:CZ10)</f>
        <v>0</v>
      </c>
      <c r="DD10" s="27"/>
    </row>
    <row r="11" spans="1:108" ht="18">
      <c r="A11" s="100" t="s">
        <v>155</v>
      </c>
      <c r="B11" s="53" t="s">
        <v>131</v>
      </c>
      <c r="C11" s="54" t="s">
        <v>122</v>
      </c>
      <c r="D11" s="55"/>
      <c r="E11" s="56">
        <f>VLOOKUP($C11, 'TEAM DETAIL SCORING'!$C$4:'TEAM DETAIL SCORING'!$Y$250,3,FALSE)</f>
        <v>4</v>
      </c>
      <c r="F11" s="56">
        <f>VLOOKUP($C11, 'TEAM DETAIL SCORING'!$C$4:'TEAM DETAIL SCORING'!$Y$250,4,FALSE)</f>
        <v>5</v>
      </c>
      <c r="G11" s="56">
        <f>VLOOKUP($C11, 'TEAM DETAIL SCORING'!$C$4:'TEAM DETAIL SCORING'!$Y$250,5,FALSE)</f>
        <v>5</v>
      </c>
      <c r="H11" s="56">
        <f>VLOOKUP($C11, 'TEAM DETAIL SCORING'!$C$4:'TEAM DETAIL SCORING'!$Y$250,6,FALSE)</f>
        <v>5</v>
      </c>
      <c r="I11" s="56">
        <f>VLOOKUP($C11, 'TEAM DETAIL SCORING'!$C$4:'TEAM DETAIL SCORING'!$Y$250,7,FALSE)</f>
        <v>6</v>
      </c>
      <c r="J11" s="56">
        <f>VLOOKUP($C11, 'TEAM DETAIL SCORING'!$C$4:'TEAM DETAIL SCORING'!$Y$250,8,FALSE)</f>
        <v>3</v>
      </c>
      <c r="K11" s="56">
        <f>VLOOKUP($C11, 'TEAM DETAIL SCORING'!$C$4:'TEAM DETAIL SCORING'!$Y$250,9,FALSE)</f>
        <v>4</v>
      </c>
      <c r="L11" s="56">
        <f>VLOOKUP($C11, 'TEAM DETAIL SCORING'!$C$4:'TEAM DETAIL SCORING'!$Y$250,10,FALSE)</f>
        <v>6</v>
      </c>
      <c r="M11" s="56">
        <f>VLOOKUP($C11, 'TEAM DETAIL SCORING'!$C$4:'TEAM DETAIL SCORING'!$Y$250,11,FALSE)</f>
        <v>3</v>
      </c>
      <c r="N11" s="57">
        <f>VLOOKUP($C11, 'TEAM DETAIL SCORING'!$C$4:'TEAM DETAIL SCORING'!$Y$250,12,FALSE)</f>
        <v>41</v>
      </c>
      <c r="O11" s="56">
        <f>VLOOKUP($C11, 'TEAM DETAIL SCORING'!$C$4:'TEAM DETAIL SCORING'!$Y$250,13,FALSE)</f>
        <v>6</v>
      </c>
      <c r="P11" s="56">
        <f>VLOOKUP($C11, 'TEAM DETAIL SCORING'!$C$4:'TEAM DETAIL SCORING'!$Y$250,14,FALSE)</f>
        <v>3</v>
      </c>
      <c r="Q11" s="56">
        <f>VLOOKUP($C11, 'TEAM DETAIL SCORING'!$C$4:'TEAM DETAIL SCORING'!$Y$250,15,FALSE)</f>
        <v>4</v>
      </c>
      <c r="R11" s="56">
        <f>VLOOKUP($C11, 'TEAM DETAIL SCORING'!$C$4:'TEAM DETAIL SCORING'!$Y$250,16,FALSE)</f>
        <v>3</v>
      </c>
      <c r="S11" s="56">
        <f>VLOOKUP($C11, 'TEAM DETAIL SCORING'!$C$4:'TEAM DETAIL SCORING'!$Y$250,17,FALSE)</f>
        <v>5</v>
      </c>
      <c r="T11" s="56">
        <f>VLOOKUP($C11, 'TEAM DETAIL SCORING'!$C$4:'TEAM DETAIL SCORING'!$Y$250,18,FALSE)</f>
        <v>4</v>
      </c>
      <c r="U11" s="56">
        <f>VLOOKUP($C11, 'TEAM DETAIL SCORING'!$C$4:'TEAM DETAIL SCORING'!$Y$250,19,FALSE)</f>
        <v>4</v>
      </c>
      <c r="V11" s="56">
        <f>VLOOKUP($C11, 'TEAM DETAIL SCORING'!$C$4:'TEAM DETAIL SCORING'!$Y$250,20,FALSE)</f>
        <v>5</v>
      </c>
      <c r="W11" s="56">
        <f>VLOOKUP($C11, 'TEAM DETAIL SCORING'!$C$4:'TEAM DETAIL SCORING'!$Y$250,21,FALSE)</f>
        <v>5</v>
      </c>
      <c r="X11" s="57">
        <f>VLOOKUP($C11, 'TEAM DETAIL SCORING'!$C$4:'TEAM DETAIL SCORING'!$Y$250,22,FALSE)</f>
        <v>39</v>
      </c>
      <c r="Y11" s="57">
        <f t="shared" si="8"/>
        <v>80</v>
      </c>
      <c r="Z11" s="21"/>
      <c r="AA11" s="7">
        <f t="shared" ref="AA11:AI11" si="73">IF(E11="","",E11-E$4)</f>
        <v>0</v>
      </c>
      <c r="AB11" s="7">
        <f t="shared" si="73"/>
        <v>1</v>
      </c>
      <c r="AC11" s="7">
        <f t="shared" si="73"/>
        <v>2</v>
      </c>
      <c r="AD11" s="7">
        <f t="shared" si="73"/>
        <v>1</v>
      </c>
      <c r="AE11" s="7">
        <f t="shared" si="73"/>
        <v>1</v>
      </c>
      <c r="AF11" s="7">
        <f t="shared" si="73"/>
        <v>0</v>
      </c>
      <c r="AG11" s="7">
        <f t="shared" si="73"/>
        <v>0</v>
      </c>
      <c r="AH11" s="7">
        <f t="shared" si="73"/>
        <v>1</v>
      </c>
      <c r="AI11" s="7">
        <f t="shared" si="73"/>
        <v>-1</v>
      </c>
      <c r="AJ11" s="7">
        <f t="shared" ref="AJ11:AR11" si="74">IF(O11="","",O11-O$4)</f>
        <v>2</v>
      </c>
      <c r="AK11" s="7">
        <f t="shared" si="74"/>
        <v>0</v>
      </c>
      <c r="AL11" s="7">
        <f t="shared" si="74"/>
        <v>0</v>
      </c>
      <c r="AM11" s="7">
        <f t="shared" si="74"/>
        <v>0</v>
      </c>
      <c r="AN11" s="7">
        <f t="shared" si="74"/>
        <v>0</v>
      </c>
      <c r="AO11" s="7">
        <f t="shared" si="74"/>
        <v>0</v>
      </c>
      <c r="AP11" s="7">
        <f t="shared" si="74"/>
        <v>0</v>
      </c>
      <c r="AQ11" s="7">
        <f t="shared" si="74"/>
        <v>1</v>
      </c>
      <c r="AR11" s="7">
        <f t="shared" si="74"/>
        <v>0</v>
      </c>
      <c r="AS11" s="65">
        <f t="shared" ref="AS11" si="75">COUNTIF($AA11:$AR11,"=-2")</f>
        <v>0</v>
      </c>
      <c r="AT11" s="66">
        <f t="shared" ref="AT11" si="76">COUNTIF($AA11:$AR11,"=-1")</f>
        <v>1</v>
      </c>
      <c r="AU11" s="66">
        <f t="shared" ref="AU11" si="77">COUNTIF($AA11:$AR11,"=0")</f>
        <v>10</v>
      </c>
      <c r="AV11" s="66">
        <f t="shared" ref="AV11" si="78">COUNTIF($AA11:$AR11,"=1")</f>
        <v>5</v>
      </c>
      <c r="AW11" s="66">
        <f t="shared" ref="AW11" si="79">COUNTIF($AA11:$AR11,"=2")</f>
        <v>2</v>
      </c>
      <c r="AX11" s="67">
        <f t="shared" ref="AX11" si="80">COUNTIF($AA11:$AR11,"&gt;2")</f>
        <v>0</v>
      </c>
      <c r="AY11" s="50" t="str">
        <f t="shared" ref="AY11:BN11" si="81">IF(AA$4=3,AA11,"")</f>
        <v/>
      </c>
      <c r="AZ11" s="50" t="str">
        <f t="shared" si="81"/>
        <v/>
      </c>
      <c r="BA11" s="50">
        <f t="shared" si="81"/>
        <v>2</v>
      </c>
      <c r="BB11" s="50" t="str">
        <f t="shared" si="81"/>
        <v/>
      </c>
      <c r="BC11" s="50" t="str">
        <f t="shared" si="81"/>
        <v/>
      </c>
      <c r="BD11" s="50">
        <f t="shared" si="81"/>
        <v>0</v>
      </c>
      <c r="BE11" s="50" t="str">
        <f t="shared" si="81"/>
        <v/>
      </c>
      <c r="BF11" s="50" t="str">
        <f t="shared" si="81"/>
        <v/>
      </c>
      <c r="BG11" s="50" t="str">
        <f t="shared" si="81"/>
        <v/>
      </c>
      <c r="BH11" s="50" t="str">
        <f t="shared" si="81"/>
        <v/>
      </c>
      <c r="BI11" s="50">
        <f t="shared" si="81"/>
        <v>0</v>
      </c>
      <c r="BJ11" s="50" t="str">
        <f t="shared" si="81"/>
        <v/>
      </c>
      <c r="BK11" s="50">
        <f t="shared" si="81"/>
        <v>0</v>
      </c>
      <c r="BL11" s="50" t="str">
        <f t="shared" si="81"/>
        <v/>
      </c>
      <c r="BM11" s="50" t="str">
        <f t="shared" si="81"/>
        <v/>
      </c>
      <c r="BN11" s="50" t="str">
        <f t="shared" si="81"/>
        <v/>
      </c>
      <c r="BO11" s="50" t="str">
        <f t="shared" ref="BO11:BP11" si="82">IF(AQ$4=3,AQ11,"")</f>
        <v/>
      </c>
      <c r="BP11" s="51" t="str">
        <f t="shared" si="82"/>
        <v/>
      </c>
      <c r="BQ11" s="50">
        <f t="shared" ref="BQ11:CF11" si="83">IF(AA$4=4,AA11,"")</f>
        <v>0</v>
      </c>
      <c r="BR11" s="50">
        <f t="shared" si="83"/>
        <v>1</v>
      </c>
      <c r="BS11" s="50" t="str">
        <f t="shared" si="83"/>
        <v/>
      </c>
      <c r="BT11" s="50">
        <f t="shared" si="83"/>
        <v>1</v>
      </c>
      <c r="BU11" s="50" t="str">
        <f t="shared" si="83"/>
        <v/>
      </c>
      <c r="BV11" s="50" t="str">
        <f t="shared" si="83"/>
        <v/>
      </c>
      <c r="BW11" s="50">
        <f t="shared" si="83"/>
        <v>0</v>
      </c>
      <c r="BX11" s="50" t="str">
        <f t="shared" si="83"/>
        <v/>
      </c>
      <c r="BY11" s="50">
        <f t="shared" si="83"/>
        <v>-1</v>
      </c>
      <c r="BZ11" s="50">
        <f t="shared" si="83"/>
        <v>2</v>
      </c>
      <c r="CA11" s="50" t="str">
        <f t="shared" si="83"/>
        <v/>
      </c>
      <c r="CB11" s="50">
        <f t="shared" si="83"/>
        <v>0</v>
      </c>
      <c r="CC11" s="50" t="str">
        <f t="shared" si="83"/>
        <v/>
      </c>
      <c r="CD11" s="50" t="str">
        <f t="shared" si="83"/>
        <v/>
      </c>
      <c r="CE11" s="50">
        <f t="shared" si="83"/>
        <v>0</v>
      </c>
      <c r="CF11" s="50">
        <f t="shared" si="83"/>
        <v>0</v>
      </c>
      <c r="CG11" s="50">
        <f t="shared" ref="CG11:CH11" si="84">IF(AQ$4=4,AQ11,"")</f>
        <v>1</v>
      </c>
      <c r="CH11" s="50" t="str">
        <f t="shared" si="84"/>
        <v/>
      </c>
      <c r="CI11" s="61" t="str">
        <f t="shared" ref="CI11:CX11" si="85">IF(AA$4=5,AA11,"")</f>
        <v/>
      </c>
      <c r="CJ11" s="50" t="str">
        <f t="shared" si="85"/>
        <v/>
      </c>
      <c r="CK11" s="50" t="str">
        <f t="shared" si="85"/>
        <v/>
      </c>
      <c r="CL11" s="50" t="str">
        <f t="shared" si="85"/>
        <v/>
      </c>
      <c r="CM11" s="50">
        <f t="shared" si="85"/>
        <v>1</v>
      </c>
      <c r="CN11" s="50" t="str">
        <f t="shared" si="85"/>
        <v/>
      </c>
      <c r="CO11" s="50" t="str">
        <f t="shared" si="85"/>
        <v/>
      </c>
      <c r="CP11" s="50">
        <f t="shared" si="85"/>
        <v>1</v>
      </c>
      <c r="CQ11" s="50" t="str">
        <f t="shared" si="85"/>
        <v/>
      </c>
      <c r="CR11" s="50" t="str">
        <f t="shared" si="85"/>
        <v/>
      </c>
      <c r="CS11" s="50" t="str">
        <f t="shared" si="85"/>
        <v/>
      </c>
      <c r="CT11" s="50" t="str">
        <f t="shared" si="85"/>
        <v/>
      </c>
      <c r="CU11" s="50" t="str">
        <f t="shared" si="85"/>
        <v/>
      </c>
      <c r="CV11" s="50">
        <f t="shared" si="85"/>
        <v>0</v>
      </c>
      <c r="CW11" s="50" t="str">
        <f t="shared" si="85"/>
        <v/>
      </c>
      <c r="CX11" s="50" t="str">
        <f t="shared" si="85"/>
        <v/>
      </c>
      <c r="CY11" s="50" t="str">
        <f t="shared" ref="CY11:CZ11" si="86">IF(AQ$4=5,AQ11,"")</f>
        <v/>
      </c>
      <c r="CZ11" s="50">
        <f t="shared" si="86"/>
        <v>0</v>
      </c>
      <c r="DA11" s="68">
        <f t="shared" ref="DA11" si="87">SUM(AY11:BP11)</f>
        <v>2</v>
      </c>
      <c r="DB11" s="69">
        <f t="shared" ref="DB11" si="88">SUM(BQ11:CH11)</f>
        <v>4</v>
      </c>
      <c r="DC11" s="70">
        <f t="shared" ref="DC11" si="89">SUM(CI11:CZ11)</f>
        <v>2</v>
      </c>
      <c r="DD11" s="27"/>
    </row>
    <row r="12" spans="1:108" ht="18">
      <c r="A12" s="100" t="s">
        <v>156</v>
      </c>
      <c r="B12" s="53" t="s">
        <v>148</v>
      </c>
      <c r="C12" s="54" t="s">
        <v>58</v>
      </c>
      <c r="D12" s="55"/>
      <c r="E12" s="56">
        <f>VLOOKUP($C12, 'TEAM DETAIL SCORING'!$C$4:'TEAM DETAIL SCORING'!$Y$250,3,FALSE)</f>
        <v>4</v>
      </c>
      <c r="F12" s="56">
        <f>VLOOKUP($C12, 'TEAM DETAIL SCORING'!$C$4:'TEAM DETAIL SCORING'!$Y$250,4,FALSE)</f>
        <v>4</v>
      </c>
      <c r="G12" s="56">
        <f>VLOOKUP($C12, 'TEAM DETAIL SCORING'!$C$4:'TEAM DETAIL SCORING'!$Y$250,5,FALSE)</f>
        <v>4</v>
      </c>
      <c r="H12" s="56">
        <f>VLOOKUP($C12, 'TEAM DETAIL SCORING'!$C$4:'TEAM DETAIL SCORING'!$Y$250,6,FALSE)</f>
        <v>5</v>
      </c>
      <c r="I12" s="56">
        <f>VLOOKUP($C12, 'TEAM DETAIL SCORING'!$C$4:'TEAM DETAIL SCORING'!$Y$250,7,FALSE)</f>
        <v>6</v>
      </c>
      <c r="J12" s="56">
        <f>VLOOKUP($C12, 'TEAM DETAIL SCORING'!$C$4:'TEAM DETAIL SCORING'!$Y$250,8,FALSE)</f>
        <v>3</v>
      </c>
      <c r="K12" s="56">
        <f>VLOOKUP($C12, 'TEAM DETAIL SCORING'!$C$4:'TEAM DETAIL SCORING'!$Y$250,9,FALSE)</f>
        <v>4</v>
      </c>
      <c r="L12" s="56">
        <f>VLOOKUP($C12, 'TEAM DETAIL SCORING'!$C$4:'TEAM DETAIL SCORING'!$Y$250,10,FALSE)</f>
        <v>6</v>
      </c>
      <c r="M12" s="56">
        <f>VLOOKUP($C12, 'TEAM DETAIL SCORING'!$C$4:'TEAM DETAIL SCORING'!$Y$250,11,FALSE)</f>
        <v>5</v>
      </c>
      <c r="N12" s="57">
        <f>VLOOKUP($C12, 'TEAM DETAIL SCORING'!$C$4:'TEAM DETAIL SCORING'!$Y$250,12,FALSE)</f>
        <v>41</v>
      </c>
      <c r="O12" s="56">
        <f>VLOOKUP($C12, 'TEAM DETAIL SCORING'!$C$4:'TEAM DETAIL SCORING'!$Y$250,13,FALSE)</f>
        <v>5</v>
      </c>
      <c r="P12" s="56">
        <f>VLOOKUP($C12, 'TEAM DETAIL SCORING'!$C$4:'TEAM DETAIL SCORING'!$Y$250,14,FALSE)</f>
        <v>4</v>
      </c>
      <c r="Q12" s="56">
        <f>VLOOKUP($C12, 'TEAM DETAIL SCORING'!$C$4:'TEAM DETAIL SCORING'!$Y$250,15,FALSE)</f>
        <v>5</v>
      </c>
      <c r="R12" s="56">
        <f>VLOOKUP($C12, 'TEAM DETAIL SCORING'!$C$4:'TEAM DETAIL SCORING'!$Y$250,16,FALSE)</f>
        <v>4</v>
      </c>
      <c r="S12" s="56">
        <f>VLOOKUP($C12, 'TEAM DETAIL SCORING'!$C$4:'TEAM DETAIL SCORING'!$Y$250,17,FALSE)</f>
        <v>6</v>
      </c>
      <c r="T12" s="56">
        <f>VLOOKUP($C12, 'TEAM DETAIL SCORING'!$C$4:'TEAM DETAIL SCORING'!$Y$250,18,FALSE)</f>
        <v>4</v>
      </c>
      <c r="U12" s="56">
        <f>VLOOKUP($C12, 'TEAM DETAIL SCORING'!$C$4:'TEAM DETAIL SCORING'!$Y$250,19,FALSE)</f>
        <v>4</v>
      </c>
      <c r="V12" s="56">
        <f>VLOOKUP($C12, 'TEAM DETAIL SCORING'!$C$4:'TEAM DETAIL SCORING'!$Y$250,20,FALSE)</f>
        <v>4</v>
      </c>
      <c r="W12" s="56">
        <f>VLOOKUP($C12, 'TEAM DETAIL SCORING'!$C$4:'TEAM DETAIL SCORING'!$Y$250,21,FALSE)</f>
        <v>5</v>
      </c>
      <c r="X12" s="57">
        <f>VLOOKUP($C12, 'TEAM DETAIL SCORING'!$C$4:'TEAM DETAIL SCORING'!$Y$250,22,FALSE)</f>
        <v>41</v>
      </c>
      <c r="Y12" s="57">
        <f t="shared" si="8"/>
        <v>82</v>
      </c>
      <c r="Z12" s="21"/>
      <c r="AA12" s="7">
        <f t="shared" ref="AA12:AI12" si="90">IF(E12="","",E12-E$4)</f>
        <v>0</v>
      </c>
      <c r="AB12" s="7">
        <f t="shared" si="90"/>
        <v>0</v>
      </c>
      <c r="AC12" s="7">
        <f t="shared" si="90"/>
        <v>1</v>
      </c>
      <c r="AD12" s="7">
        <f t="shared" si="90"/>
        <v>1</v>
      </c>
      <c r="AE12" s="7">
        <f t="shared" si="90"/>
        <v>1</v>
      </c>
      <c r="AF12" s="7">
        <f t="shared" si="90"/>
        <v>0</v>
      </c>
      <c r="AG12" s="7">
        <f t="shared" si="90"/>
        <v>0</v>
      </c>
      <c r="AH12" s="7">
        <f t="shared" si="90"/>
        <v>1</v>
      </c>
      <c r="AI12" s="7">
        <f t="shared" si="90"/>
        <v>1</v>
      </c>
      <c r="AJ12" s="7">
        <f t="shared" ref="AJ12:AR12" si="91">IF(O12="","",O12-O$4)</f>
        <v>1</v>
      </c>
      <c r="AK12" s="7">
        <f t="shared" si="91"/>
        <v>1</v>
      </c>
      <c r="AL12" s="7">
        <f t="shared" si="91"/>
        <v>1</v>
      </c>
      <c r="AM12" s="7">
        <f t="shared" si="91"/>
        <v>1</v>
      </c>
      <c r="AN12" s="7">
        <f t="shared" si="91"/>
        <v>1</v>
      </c>
      <c r="AO12" s="7">
        <f t="shared" si="91"/>
        <v>0</v>
      </c>
      <c r="AP12" s="7">
        <f t="shared" si="91"/>
        <v>0</v>
      </c>
      <c r="AQ12" s="7">
        <f t="shared" si="91"/>
        <v>0</v>
      </c>
      <c r="AR12" s="7">
        <f t="shared" si="91"/>
        <v>0</v>
      </c>
      <c r="AS12" s="65">
        <f t="shared" ref="AS12" si="92">COUNTIF($AA12:$AR12,"=-2")</f>
        <v>0</v>
      </c>
      <c r="AT12" s="66">
        <f t="shared" ref="AT12" si="93">COUNTIF($AA12:$AR12,"=-1")</f>
        <v>0</v>
      </c>
      <c r="AU12" s="66">
        <f t="shared" ref="AU12" si="94">COUNTIF($AA12:$AR12,"=0")</f>
        <v>8</v>
      </c>
      <c r="AV12" s="66">
        <f t="shared" ref="AV12" si="95">COUNTIF($AA12:$AR12,"=1")</f>
        <v>10</v>
      </c>
      <c r="AW12" s="66">
        <f t="shared" ref="AW12" si="96">COUNTIF($AA12:$AR12,"=2")</f>
        <v>0</v>
      </c>
      <c r="AX12" s="67">
        <f t="shared" ref="AX12" si="97">COUNTIF($AA12:$AR12,"&gt;2")</f>
        <v>0</v>
      </c>
      <c r="AY12" s="50" t="str">
        <f t="shared" ref="AY12:BN12" si="98">IF(AA$4=3,AA12,"")</f>
        <v/>
      </c>
      <c r="AZ12" s="50" t="str">
        <f t="shared" si="98"/>
        <v/>
      </c>
      <c r="BA12" s="50">
        <f t="shared" si="98"/>
        <v>1</v>
      </c>
      <c r="BB12" s="50" t="str">
        <f t="shared" si="98"/>
        <v/>
      </c>
      <c r="BC12" s="50" t="str">
        <f t="shared" si="98"/>
        <v/>
      </c>
      <c r="BD12" s="50">
        <f t="shared" si="98"/>
        <v>0</v>
      </c>
      <c r="BE12" s="50" t="str">
        <f t="shared" si="98"/>
        <v/>
      </c>
      <c r="BF12" s="50" t="str">
        <f t="shared" si="98"/>
        <v/>
      </c>
      <c r="BG12" s="50" t="str">
        <f t="shared" si="98"/>
        <v/>
      </c>
      <c r="BH12" s="50" t="str">
        <f t="shared" si="98"/>
        <v/>
      </c>
      <c r="BI12" s="50">
        <f t="shared" si="98"/>
        <v>1</v>
      </c>
      <c r="BJ12" s="50" t="str">
        <f t="shared" si="98"/>
        <v/>
      </c>
      <c r="BK12" s="50">
        <f t="shared" si="98"/>
        <v>1</v>
      </c>
      <c r="BL12" s="50" t="str">
        <f t="shared" si="98"/>
        <v/>
      </c>
      <c r="BM12" s="50" t="str">
        <f t="shared" si="98"/>
        <v/>
      </c>
      <c r="BN12" s="50" t="str">
        <f t="shared" si="98"/>
        <v/>
      </c>
      <c r="BO12" s="50" t="str">
        <f t="shared" ref="BO12:BP12" si="99">IF(AQ$4=3,AQ12,"")</f>
        <v/>
      </c>
      <c r="BP12" s="51" t="str">
        <f t="shared" si="99"/>
        <v/>
      </c>
      <c r="BQ12" s="50">
        <f t="shared" ref="BQ12:CF12" si="100">IF(AA$4=4,AA12,"")</f>
        <v>0</v>
      </c>
      <c r="BR12" s="50">
        <f t="shared" si="100"/>
        <v>0</v>
      </c>
      <c r="BS12" s="50" t="str">
        <f t="shared" si="100"/>
        <v/>
      </c>
      <c r="BT12" s="50">
        <f t="shared" si="100"/>
        <v>1</v>
      </c>
      <c r="BU12" s="50" t="str">
        <f t="shared" si="100"/>
        <v/>
      </c>
      <c r="BV12" s="50" t="str">
        <f t="shared" si="100"/>
        <v/>
      </c>
      <c r="BW12" s="50">
        <f t="shared" si="100"/>
        <v>0</v>
      </c>
      <c r="BX12" s="50" t="str">
        <f t="shared" si="100"/>
        <v/>
      </c>
      <c r="BY12" s="50">
        <f t="shared" si="100"/>
        <v>1</v>
      </c>
      <c r="BZ12" s="50">
        <f t="shared" si="100"/>
        <v>1</v>
      </c>
      <c r="CA12" s="50" t="str">
        <f t="shared" si="100"/>
        <v/>
      </c>
      <c r="CB12" s="50">
        <f t="shared" si="100"/>
        <v>1</v>
      </c>
      <c r="CC12" s="50" t="str">
        <f t="shared" si="100"/>
        <v/>
      </c>
      <c r="CD12" s="50" t="str">
        <f t="shared" si="100"/>
        <v/>
      </c>
      <c r="CE12" s="50">
        <f t="shared" si="100"/>
        <v>0</v>
      </c>
      <c r="CF12" s="50">
        <f t="shared" si="100"/>
        <v>0</v>
      </c>
      <c r="CG12" s="50">
        <f t="shared" ref="CG12:CH12" si="101">IF(AQ$4=4,AQ12,"")</f>
        <v>0</v>
      </c>
      <c r="CH12" s="50" t="str">
        <f t="shared" si="101"/>
        <v/>
      </c>
      <c r="CI12" s="61" t="str">
        <f t="shared" ref="CI12:CX12" si="102">IF(AA$4=5,AA12,"")</f>
        <v/>
      </c>
      <c r="CJ12" s="50" t="str">
        <f t="shared" si="102"/>
        <v/>
      </c>
      <c r="CK12" s="50" t="str">
        <f t="shared" si="102"/>
        <v/>
      </c>
      <c r="CL12" s="50" t="str">
        <f t="shared" si="102"/>
        <v/>
      </c>
      <c r="CM12" s="50">
        <f t="shared" si="102"/>
        <v>1</v>
      </c>
      <c r="CN12" s="50" t="str">
        <f t="shared" si="102"/>
        <v/>
      </c>
      <c r="CO12" s="50" t="str">
        <f t="shared" si="102"/>
        <v/>
      </c>
      <c r="CP12" s="50">
        <f t="shared" si="102"/>
        <v>1</v>
      </c>
      <c r="CQ12" s="50" t="str">
        <f t="shared" si="102"/>
        <v/>
      </c>
      <c r="CR12" s="50" t="str">
        <f t="shared" si="102"/>
        <v/>
      </c>
      <c r="CS12" s="50" t="str">
        <f t="shared" si="102"/>
        <v/>
      </c>
      <c r="CT12" s="50" t="str">
        <f t="shared" si="102"/>
        <v/>
      </c>
      <c r="CU12" s="50" t="str">
        <f t="shared" si="102"/>
        <v/>
      </c>
      <c r="CV12" s="50">
        <f t="shared" si="102"/>
        <v>1</v>
      </c>
      <c r="CW12" s="50" t="str">
        <f t="shared" si="102"/>
        <v/>
      </c>
      <c r="CX12" s="50" t="str">
        <f t="shared" si="102"/>
        <v/>
      </c>
      <c r="CY12" s="50" t="str">
        <f t="shared" ref="CY12:CZ12" si="103">IF(AQ$4=5,AQ12,"")</f>
        <v/>
      </c>
      <c r="CZ12" s="50">
        <f t="shared" si="103"/>
        <v>0</v>
      </c>
      <c r="DA12" s="68">
        <f t="shared" ref="DA12" si="104">SUM(AY12:BP12)</f>
        <v>3</v>
      </c>
      <c r="DB12" s="69">
        <f t="shared" ref="DB12" si="105">SUM(BQ12:CH12)</f>
        <v>4</v>
      </c>
      <c r="DC12" s="70">
        <f t="shared" ref="DC12" si="106">SUM(CI12:CZ12)</f>
        <v>3</v>
      </c>
      <c r="DD12" s="27"/>
    </row>
    <row r="13" spans="1:108" ht="18">
      <c r="A13" s="100" t="s">
        <v>156</v>
      </c>
      <c r="B13" s="53" t="s">
        <v>138</v>
      </c>
      <c r="C13" s="54" t="s">
        <v>51</v>
      </c>
      <c r="D13" s="55"/>
      <c r="E13" s="56">
        <f>VLOOKUP($C13, 'TEAM DETAIL SCORING'!$C$4:'TEAM DETAIL SCORING'!$Y$250,3,FALSE)</f>
        <v>4</v>
      </c>
      <c r="F13" s="56">
        <f>VLOOKUP($C13, 'TEAM DETAIL SCORING'!$C$4:'TEAM DETAIL SCORING'!$Y$250,4,FALSE)</f>
        <v>5</v>
      </c>
      <c r="G13" s="56">
        <f>VLOOKUP($C13, 'TEAM DETAIL SCORING'!$C$4:'TEAM DETAIL SCORING'!$Y$250,5,FALSE)</f>
        <v>5</v>
      </c>
      <c r="H13" s="56">
        <f>VLOOKUP($C13, 'TEAM DETAIL SCORING'!$C$4:'TEAM DETAIL SCORING'!$Y$250,6,FALSE)</f>
        <v>5</v>
      </c>
      <c r="I13" s="56">
        <f>VLOOKUP($C13, 'TEAM DETAIL SCORING'!$C$4:'TEAM DETAIL SCORING'!$Y$250,7,FALSE)</f>
        <v>5</v>
      </c>
      <c r="J13" s="56">
        <f>VLOOKUP($C13, 'TEAM DETAIL SCORING'!$C$4:'TEAM DETAIL SCORING'!$Y$250,8,FALSE)</f>
        <v>4</v>
      </c>
      <c r="K13" s="56">
        <f>VLOOKUP($C13, 'TEAM DETAIL SCORING'!$C$4:'TEAM DETAIL SCORING'!$Y$250,9,FALSE)</f>
        <v>5</v>
      </c>
      <c r="L13" s="56">
        <f>VLOOKUP($C13, 'TEAM DETAIL SCORING'!$C$4:'TEAM DETAIL SCORING'!$Y$250,10,FALSE)</f>
        <v>6</v>
      </c>
      <c r="M13" s="56">
        <f>VLOOKUP($C13, 'TEAM DETAIL SCORING'!$C$4:'TEAM DETAIL SCORING'!$Y$250,11,FALSE)</f>
        <v>4</v>
      </c>
      <c r="N13" s="57">
        <f>VLOOKUP($C13, 'TEAM DETAIL SCORING'!$C$4:'TEAM DETAIL SCORING'!$Y$250,12,FALSE)</f>
        <v>43</v>
      </c>
      <c r="O13" s="56">
        <f>VLOOKUP($C13, 'TEAM DETAIL SCORING'!$C$4:'TEAM DETAIL SCORING'!$Y$250,13,FALSE)</f>
        <v>6</v>
      </c>
      <c r="P13" s="56">
        <f>VLOOKUP($C13, 'TEAM DETAIL SCORING'!$C$4:'TEAM DETAIL SCORING'!$Y$250,14,FALSE)</f>
        <v>4</v>
      </c>
      <c r="Q13" s="56">
        <f>VLOOKUP($C13, 'TEAM DETAIL SCORING'!$C$4:'TEAM DETAIL SCORING'!$Y$250,15,FALSE)</f>
        <v>4</v>
      </c>
      <c r="R13" s="56">
        <f>VLOOKUP($C13, 'TEAM DETAIL SCORING'!$C$4:'TEAM DETAIL SCORING'!$Y$250,16,FALSE)</f>
        <v>3</v>
      </c>
      <c r="S13" s="56">
        <f>VLOOKUP($C13, 'TEAM DETAIL SCORING'!$C$4:'TEAM DETAIL SCORING'!$Y$250,17,FALSE)</f>
        <v>5</v>
      </c>
      <c r="T13" s="56">
        <f>VLOOKUP($C13, 'TEAM DETAIL SCORING'!$C$4:'TEAM DETAIL SCORING'!$Y$250,18,FALSE)</f>
        <v>4</v>
      </c>
      <c r="U13" s="56">
        <f>VLOOKUP($C13, 'TEAM DETAIL SCORING'!$C$4:'TEAM DETAIL SCORING'!$Y$250,19,FALSE)</f>
        <v>4</v>
      </c>
      <c r="V13" s="56">
        <f>VLOOKUP($C13, 'TEAM DETAIL SCORING'!$C$4:'TEAM DETAIL SCORING'!$Y$250,20,FALSE)</f>
        <v>4</v>
      </c>
      <c r="W13" s="56">
        <f>VLOOKUP($C13, 'TEAM DETAIL SCORING'!$C$4:'TEAM DETAIL SCORING'!$Y$250,21,FALSE)</f>
        <v>5</v>
      </c>
      <c r="X13" s="57">
        <f>VLOOKUP($C13, 'TEAM DETAIL SCORING'!$C$4:'TEAM DETAIL SCORING'!$Y$250,22,FALSE)</f>
        <v>39</v>
      </c>
      <c r="Y13" s="57">
        <f t="shared" si="8"/>
        <v>82</v>
      </c>
      <c r="Z13" s="21"/>
      <c r="AA13" s="7">
        <f t="shared" ref="AA13:AI13" si="107">IF(E13="","",E13-E$4)</f>
        <v>0</v>
      </c>
      <c r="AB13" s="7">
        <f t="shared" si="107"/>
        <v>1</v>
      </c>
      <c r="AC13" s="7">
        <f t="shared" si="107"/>
        <v>2</v>
      </c>
      <c r="AD13" s="7">
        <f t="shared" si="107"/>
        <v>1</v>
      </c>
      <c r="AE13" s="7">
        <f t="shared" si="107"/>
        <v>0</v>
      </c>
      <c r="AF13" s="7">
        <f t="shared" si="107"/>
        <v>1</v>
      </c>
      <c r="AG13" s="7">
        <f t="shared" si="107"/>
        <v>1</v>
      </c>
      <c r="AH13" s="7">
        <f t="shared" si="107"/>
        <v>1</v>
      </c>
      <c r="AI13" s="7">
        <f t="shared" si="107"/>
        <v>0</v>
      </c>
      <c r="AJ13" s="7">
        <f t="shared" ref="AJ13:AR13" si="108">IF(O13="","",O13-O$4)</f>
        <v>2</v>
      </c>
      <c r="AK13" s="7">
        <f t="shared" si="108"/>
        <v>1</v>
      </c>
      <c r="AL13" s="7">
        <f t="shared" si="108"/>
        <v>0</v>
      </c>
      <c r="AM13" s="7">
        <f t="shared" si="108"/>
        <v>0</v>
      </c>
      <c r="AN13" s="7">
        <f t="shared" si="108"/>
        <v>0</v>
      </c>
      <c r="AO13" s="7">
        <f t="shared" si="108"/>
        <v>0</v>
      </c>
      <c r="AP13" s="7">
        <f t="shared" si="108"/>
        <v>0</v>
      </c>
      <c r="AQ13" s="7">
        <f t="shared" si="108"/>
        <v>0</v>
      </c>
      <c r="AR13" s="7">
        <f t="shared" si="108"/>
        <v>0</v>
      </c>
      <c r="AS13" s="65">
        <f t="shared" ref="AS13" si="109">COUNTIF($AA13:$AR13,"=-2")</f>
        <v>0</v>
      </c>
      <c r="AT13" s="66">
        <f t="shared" ref="AT13" si="110">COUNTIF($AA13:$AR13,"=-1")</f>
        <v>0</v>
      </c>
      <c r="AU13" s="66">
        <f t="shared" ref="AU13" si="111">COUNTIF($AA13:$AR13,"=0")</f>
        <v>10</v>
      </c>
      <c r="AV13" s="66">
        <f t="shared" ref="AV13" si="112">COUNTIF($AA13:$AR13,"=1")</f>
        <v>6</v>
      </c>
      <c r="AW13" s="66">
        <f t="shared" ref="AW13" si="113">COUNTIF($AA13:$AR13,"=2")</f>
        <v>2</v>
      </c>
      <c r="AX13" s="67">
        <f t="shared" ref="AX13" si="114">COUNTIF($AA13:$AR13,"&gt;2")</f>
        <v>0</v>
      </c>
      <c r="AY13" s="50" t="str">
        <f t="shared" ref="AY13:BN13" si="115">IF(AA$4=3,AA13,"")</f>
        <v/>
      </c>
      <c r="AZ13" s="50" t="str">
        <f t="shared" si="115"/>
        <v/>
      </c>
      <c r="BA13" s="50">
        <f t="shared" si="115"/>
        <v>2</v>
      </c>
      <c r="BB13" s="50" t="str">
        <f t="shared" si="115"/>
        <v/>
      </c>
      <c r="BC13" s="50" t="str">
        <f t="shared" si="115"/>
        <v/>
      </c>
      <c r="BD13" s="50">
        <f t="shared" si="115"/>
        <v>1</v>
      </c>
      <c r="BE13" s="50" t="str">
        <f t="shared" si="115"/>
        <v/>
      </c>
      <c r="BF13" s="50" t="str">
        <f t="shared" si="115"/>
        <v/>
      </c>
      <c r="BG13" s="50" t="str">
        <f t="shared" si="115"/>
        <v/>
      </c>
      <c r="BH13" s="50" t="str">
        <f t="shared" si="115"/>
        <v/>
      </c>
      <c r="BI13" s="50">
        <f t="shared" si="115"/>
        <v>1</v>
      </c>
      <c r="BJ13" s="50" t="str">
        <f t="shared" si="115"/>
        <v/>
      </c>
      <c r="BK13" s="50">
        <f t="shared" si="115"/>
        <v>0</v>
      </c>
      <c r="BL13" s="50" t="str">
        <f t="shared" si="115"/>
        <v/>
      </c>
      <c r="BM13" s="50" t="str">
        <f t="shared" si="115"/>
        <v/>
      </c>
      <c r="BN13" s="50" t="str">
        <f t="shared" si="115"/>
        <v/>
      </c>
      <c r="BO13" s="50" t="str">
        <f t="shared" ref="BO13:BP13" si="116">IF(AQ$4=3,AQ13,"")</f>
        <v/>
      </c>
      <c r="BP13" s="51" t="str">
        <f t="shared" si="116"/>
        <v/>
      </c>
      <c r="BQ13" s="50">
        <f t="shared" ref="BQ13:CF13" si="117">IF(AA$4=4,AA13,"")</f>
        <v>0</v>
      </c>
      <c r="BR13" s="50">
        <f t="shared" si="117"/>
        <v>1</v>
      </c>
      <c r="BS13" s="50" t="str">
        <f t="shared" si="117"/>
        <v/>
      </c>
      <c r="BT13" s="50">
        <f t="shared" si="117"/>
        <v>1</v>
      </c>
      <c r="BU13" s="50" t="str">
        <f t="shared" si="117"/>
        <v/>
      </c>
      <c r="BV13" s="50" t="str">
        <f t="shared" si="117"/>
        <v/>
      </c>
      <c r="BW13" s="50">
        <f t="shared" si="117"/>
        <v>1</v>
      </c>
      <c r="BX13" s="50" t="str">
        <f t="shared" si="117"/>
        <v/>
      </c>
      <c r="BY13" s="50">
        <f t="shared" si="117"/>
        <v>0</v>
      </c>
      <c r="BZ13" s="50">
        <f t="shared" si="117"/>
        <v>2</v>
      </c>
      <c r="CA13" s="50" t="str">
        <f t="shared" si="117"/>
        <v/>
      </c>
      <c r="CB13" s="50">
        <f t="shared" si="117"/>
        <v>0</v>
      </c>
      <c r="CC13" s="50" t="str">
        <f t="shared" si="117"/>
        <v/>
      </c>
      <c r="CD13" s="50" t="str">
        <f t="shared" si="117"/>
        <v/>
      </c>
      <c r="CE13" s="50">
        <f t="shared" si="117"/>
        <v>0</v>
      </c>
      <c r="CF13" s="50">
        <f t="shared" si="117"/>
        <v>0</v>
      </c>
      <c r="CG13" s="50">
        <f t="shared" ref="CG13:CH13" si="118">IF(AQ$4=4,AQ13,"")</f>
        <v>0</v>
      </c>
      <c r="CH13" s="50" t="str">
        <f t="shared" si="118"/>
        <v/>
      </c>
      <c r="CI13" s="61" t="str">
        <f t="shared" ref="CI13:CX13" si="119">IF(AA$4=5,AA13,"")</f>
        <v/>
      </c>
      <c r="CJ13" s="50" t="str">
        <f t="shared" si="119"/>
        <v/>
      </c>
      <c r="CK13" s="50" t="str">
        <f t="shared" si="119"/>
        <v/>
      </c>
      <c r="CL13" s="50" t="str">
        <f t="shared" si="119"/>
        <v/>
      </c>
      <c r="CM13" s="50">
        <f t="shared" si="119"/>
        <v>0</v>
      </c>
      <c r="CN13" s="50" t="str">
        <f t="shared" si="119"/>
        <v/>
      </c>
      <c r="CO13" s="50" t="str">
        <f t="shared" si="119"/>
        <v/>
      </c>
      <c r="CP13" s="50">
        <f t="shared" si="119"/>
        <v>1</v>
      </c>
      <c r="CQ13" s="50" t="str">
        <f t="shared" si="119"/>
        <v/>
      </c>
      <c r="CR13" s="50" t="str">
        <f t="shared" si="119"/>
        <v/>
      </c>
      <c r="CS13" s="50" t="str">
        <f t="shared" si="119"/>
        <v/>
      </c>
      <c r="CT13" s="50" t="str">
        <f t="shared" si="119"/>
        <v/>
      </c>
      <c r="CU13" s="50" t="str">
        <f t="shared" si="119"/>
        <v/>
      </c>
      <c r="CV13" s="50">
        <f t="shared" si="119"/>
        <v>0</v>
      </c>
      <c r="CW13" s="50" t="str">
        <f t="shared" si="119"/>
        <v/>
      </c>
      <c r="CX13" s="50" t="str">
        <f t="shared" si="119"/>
        <v/>
      </c>
      <c r="CY13" s="50" t="str">
        <f t="shared" ref="CY13:CZ13" si="120">IF(AQ$4=5,AQ13,"")</f>
        <v/>
      </c>
      <c r="CZ13" s="50">
        <f t="shared" si="120"/>
        <v>0</v>
      </c>
      <c r="DA13" s="68">
        <f t="shared" ref="DA13" si="121">SUM(AY13:BP13)</f>
        <v>4</v>
      </c>
      <c r="DB13" s="69">
        <f t="shared" ref="DB13" si="122">SUM(BQ13:CH13)</f>
        <v>5</v>
      </c>
      <c r="DC13" s="70">
        <f t="shared" ref="DC13" si="123">SUM(CI13:CZ13)</f>
        <v>1</v>
      </c>
      <c r="DD13" s="27"/>
    </row>
    <row r="14" spans="1:108" ht="18">
      <c r="A14" s="100">
        <v>9</v>
      </c>
      <c r="B14" s="53" t="s">
        <v>142</v>
      </c>
      <c r="C14" s="54" t="s">
        <v>82</v>
      </c>
      <c r="D14" s="55"/>
      <c r="E14" s="56">
        <f>VLOOKUP($C14, 'TEAM DETAIL SCORING'!$C$4:'TEAM DETAIL SCORING'!$Y$250,3,FALSE)</f>
        <v>5</v>
      </c>
      <c r="F14" s="56">
        <f>VLOOKUP($C14, 'TEAM DETAIL SCORING'!$C$4:'TEAM DETAIL SCORING'!$Y$250,4,FALSE)</f>
        <v>4</v>
      </c>
      <c r="G14" s="56">
        <f>VLOOKUP($C14, 'TEAM DETAIL SCORING'!$C$4:'TEAM DETAIL SCORING'!$Y$250,5,FALSE)</f>
        <v>3</v>
      </c>
      <c r="H14" s="56">
        <f>VLOOKUP($C14, 'TEAM DETAIL SCORING'!$C$4:'TEAM DETAIL SCORING'!$Y$250,6,FALSE)</f>
        <v>5</v>
      </c>
      <c r="I14" s="56">
        <f>VLOOKUP($C14, 'TEAM DETAIL SCORING'!$C$4:'TEAM DETAIL SCORING'!$Y$250,7,FALSE)</f>
        <v>5</v>
      </c>
      <c r="J14" s="56">
        <f>VLOOKUP($C14, 'TEAM DETAIL SCORING'!$C$4:'TEAM DETAIL SCORING'!$Y$250,8,FALSE)</f>
        <v>3</v>
      </c>
      <c r="K14" s="56">
        <f>VLOOKUP($C14, 'TEAM DETAIL SCORING'!$C$4:'TEAM DETAIL SCORING'!$Y$250,9,FALSE)</f>
        <v>6</v>
      </c>
      <c r="L14" s="56">
        <f>VLOOKUP($C14, 'TEAM DETAIL SCORING'!$C$4:'TEAM DETAIL SCORING'!$Y$250,10,FALSE)</f>
        <v>5</v>
      </c>
      <c r="M14" s="56">
        <f>VLOOKUP($C14, 'TEAM DETAIL SCORING'!$C$4:'TEAM DETAIL SCORING'!$Y$250,11,FALSE)</f>
        <v>5</v>
      </c>
      <c r="N14" s="57">
        <f>VLOOKUP($C14, 'TEAM DETAIL SCORING'!$C$4:'TEAM DETAIL SCORING'!$Y$250,12,FALSE)</f>
        <v>41</v>
      </c>
      <c r="O14" s="56">
        <f>VLOOKUP($C14, 'TEAM DETAIL SCORING'!$C$4:'TEAM DETAIL SCORING'!$Y$250,13,FALSE)</f>
        <v>5</v>
      </c>
      <c r="P14" s="56">
        <f>VLOOKUP($C14, 'TEAM DETAIL SCORING'!$C$4:'TEAM DETAIL SCORING'!$Y$250,14,FALSE)</f>
        <v>3</v>
      </c>
      <c r="Q14" s="56">
        <f>VLOOKUP($C14, 'TEAM DETAIL SCORING'!$C$4:'TEAM DETAIL SCORING'!$Y$250,15,FALSE)</f>
        <v>4</v>
      </c>
      <c r="R14" s="56">
        <f>VLOOKUP($C14, 'TEAM DETAIL SCORING'!$C$4:'TEAM DETAIL SCORING'!$Y$250,16,FALSE)</f>
        <v>4</v>
      </c>
      <c r="S14" s="56">
        <f>VLOOKUP($C14, 'TEAM DETAIL SCORING'!$C$4:'TEAM DETAIL SCORING'!$Y$250,17,FALSE)</f>
        <v>5</v>
      </c>
      <c r="T14" s="56">
        <f>VLOOKUP($C14, 'TEAM DETAIL SCORING'!$C$4:'TEAM DETAIL SCORING'!$Y$250,18,FALSE)</f>
        <v>6</v>
      </c>
      <c r="U14" s="56">
        <f>VLOOKUP($C14, 'TEAM DETAIL SCORING'!$C$4:'TEAM DETAIL SCORING'!$Y$250,19,FALSE)</f>
        <v>5</v>
      </c>
      <c r="V14" s="56">
        <f>VLOOKUP($C14, 'TEAM DETAIL SCORING'!$C$4:'TEAM DETAIL SCORING'!$Y$250,20,FALSE)</f>
        <v>4</v>
      </c>
      <c r="W14" s="56">
        <f>VLOOKUP($C14, 'TEAM DETAIL SCORING'!$C$4:'TEAM DETAIL SCORING'!$Y$250,21,FALSE)</f>
        <v>6</v>
      </c>
      <c r="X14" s="57">
        <f>VLOOKUP($C14, 'TEAM DETAIL SCORING'!$C$4:'TEAM DETAIL SCORING'!$Y$250,22,FALSE)</f>
        <v>42</v>
      </c>
      <c r="Y14" s="57">
        <f t="shared" si="8"/>
        <v>83</v>
      </c>
      <c r="Z14" s="21"/>
      <c r="AA14" s="7">
        <f t="shared" ref="AA14:AI14" si="124">IF(E14="","",E14-E$4)</f>
        <v>1</v>
      </c>
      <c r="AB14" s="7">
        <f t="shared" si="124"/>
        <v>0</v>
      </c>
      <c r="AC14" s="7">
        <f t="shared" si="124"/>
        <v>0</v>
      </c>
      <c r="AD14" s="7">
        <f t="shared" si="124"/>
        <v>1</v>
      </c>
      <c r="AE14" s="7">
        <f t="shared" si="124"/>
        <v>0</v>
      </c>
      <c r="AF14" s="7">
        <f t="shared" si="124"/>
        <v>0</v>
      </c>
      <c r="AG14" s="7">
        <f t="shared" si="124"/>
        <v>2</v>
      </c>
      <c r="AH14" s="7">
        <f t="shared" si="124"/>
        <v>0</v>
      </c>
      <c r="AI14" s="7">
        <f t="shared" si="124"/>
        <v>1</v>
      </c>
      <c r="AJ14" s="7">
        <f t="shared" ref="AJ14:AR14" si="125">IF(O14="","",O14-O$4)</f>
        <v>1</v>
      </c>
      <c r="AK14" s="7">
        <f t="shared" si="125"/>
        <v>0</v>
      </c>
      <c r="AL14" s="7">
        <f t="shared" si="125"/>
        <v>0</v>
      </c>
      <c r="AM14" s="7">
        <f t="shared" si="125"/>
        <v>1</v>
      </c>
      <c r="AN14" s="7">
        <f t="shared" si="125"/>
        <v>0</v>
      </c>
      <c r="AO14" s="7">
        <f t="shared" si="125"/>
        <v>2</v>
      </c>
      <c r="AP14" s="7">
        <f t="shared" si="125"/>
        <v>1</v>
      </c>
      <c r="AQ14" s="7">
        <f t="shared" si="125"/>
        <v>0</v>
      </c>
      <c r="AR14" s="7">
        <f t="shared" si="125"/>
        <v>1</v>
      </c>
      <c r="AS14" s="65">
        <f t="shared" ref="AS14" si="126">COUNTIF($AA14:$AR14,"=-2")</f>
        <v>0</v>
      </c>
      <c r="AT14" s="66">
        <f t="shared" ref="AT14" si="127">COUNTIF($AA14:$AR14,"=-1")</f>
        <v>0</v>
      </c>
      <c r="AU14" s="66">
        <f t="shared" ref="AU14" si="128">COUNTIF($AA14:$AR14,"=0")</f>
        <v>9</v>
      </c>
      <c r="AV14" s="66">
        <f t="shared" ref="AV14" si="129">COUNTIF($AA14:$AR14,"=1")</f>
        <v>7</v>
      </c>
      <c r="AW14" s="66">
        <f t="shared" ref="AW14" si="130">COUNTIF($AA14:$AR14,"=2")</f>
        <v>2</v>
      </c>
      <c r="AX14" s="67">
        <f t="shared" ref="AX14" si="131">COUNTIF($AA14:$AR14,"&gt;2")</f>
        <v>0</v>
      </c>
      <c r="AY14" s="50" t="str">
        <f t="shared" ref="AY14:BN14" si="132">IF(AA$4=3,AA14,"")</f>
        <v/>
      </c>
      <c r="AZ14" s="50" t="str">
        <f t="shared" si="132"/>
        <v/>
      </c>
      <c r="BA14" s="50">
        <f t="shared" si="132"/>
        <v>0</v>
      </c>
      <c r="BB14" s="50" t="str">
        <f t="shared" si="132"/>
        <v/>
      </c>
      <c r="BC14" s="50" t="str">
        <f t="shared" si="132"/>
        <v/>
      </c>
      <c r="BD14" s="50">
        <f t="shared" si="132"/>
        <v>0</v>
      </c>
      <c r="BE14" s="50" t="str">
        <f t="shared" si="132"/>
        <v/>
      </c>
      <c r="BF14" s="50" t="str">
        <f t="shared" si="132"/>
        <v/>
      </c>
      <c r="BG14" s="50" t="str">
        <f t="shared" si="132"/>
        <v/>
      </c>
      <c r="BH14" s="50" t="str">
        <f t="shared" si="132"/>
        <v/>
      </c>
      <c r="BI14" s="50">
        <f t="shared" si="132"/>
        <v>0</v>
      </c>
      <c r="BJ14" s="50" t="str">
        <f t="shared" si="132"/>
        <v/>
      </c>
      <c r="BK14" s="50">
        <f t="shared" si="132"/>
        <v>1</v>
      </c>
      <c r="BL14" s="50" t="str">
        <f t="shared" si="132"/>
        <v/>
      </c>
      <c r="BM14" s="50" t="str">
        <f t="shared" si="132"/>
        <v/>
      </c>
      <c r="BN14" s="50" t="str">
        <f t="shared" si="132"/>
        <v/>
      </c>
      <c r="BO14" s="50" t="str">
        <f t="shared" ref="BO14:BP14" si="133">IF(AQ$4=3,AQ14,"")</f>
        <v/>
      </c>
      <c r="BP14" s="51" t="str">
        <f t="shared" si="133"/>
        <v/>
      </c>
      <c r="BQ14" s="50">
        <f t="shared" ref="BQ14:CF14" si="134">IF(AA$4=4,AA14,"")</f>
        <v>1</v>
      </c>
      <c r="BR14" s="50">
        <f t="shared" si="134"/>
        <v>0</v>
      </c>
      <c r="BS14" s="50" t="str">
        <f t="shared" si="134"/>
        <v/>
      </c>
      <c r="BT14" s="50">
        <f t="shared" si="134"/>
        <v>1</v>
      </c>
      <c r="BU14" s="50" t="str">
        <f t="shared" si="134"/>
        <v/>
      </c>
      <c r="BV14" s="50" t="str">
        <f t="shared" si="134"/>
        <v/>
      </c>
      <c r="BW14" s="50">
        <f t="shared" si="134"/>
        <v>2</v>
      </c>
      <c r="BX14" s="50" t="str">
        <f t="shared" si="134"/>
        <v/>
      </c>
      <c r="BY14" s="50">
        <f t="shared" si="134"/>
        <v>1</v>
      </c>
      <c r="BZ14" s="50">
        <f t="shared" si="134"/>
        <v>1</v>
      </c>
      <c r="CA14" s="50" t="str">
        <f t="shared" si="134"/>
        <v/>
      </c>
      <c r="CB14" s="50">
        <f t="shared" si="134"/>
        <v>0</v>
      </c>
      <c r="CC14" s="50" t="str">
        <f t="shared" si="134"/>
        <v/>
      </c>
      <c r="CD14" s="50" t="str">
        <f t="shared" si="134"/>
        <v/>
      </c>
      <c r="CE14" s="50">
        <f t="shared" si="134"/>
        <v>2</v>
      </c>
      <c r="CF14" s="50">
        <f t="shared" si="134"/>
        <v>1</v>
      </c>
      <c r="CG14" s="50">
        <f t="shared" ref="CG14:CH14" si="135">IF(AQ$4=4,AQ14,"")</f>
        <v>0</v>
      </c>
      <c r="CH14" s="50" t="str">
        <f t="shared" si="135"/>
        <v/>
      </c>
      <c r="CI14" s="61" t="str">
        <f t="shared" ref="CI14:CX14" si="136">IF(AA$4=5,AA14,"")</f>
        <v/>
      </c>
      <c r="CJ14" s="50" t="str">
        <f t="shared" si="136"/>
        <v/>
      </c>
      <c r="CK14" s="50" t="str">
        <f t="shared" si="136"/>
        <v/>
      </c>
      <c r="CL14" s="50" t="str">
        <f t="shared" si="136"/>
        <v/>
      </c>
      <c r="CM14" s="50">
        <f t="shared" si="136"/>
        <v>0</v>
      </c>
      <c r="CN14" s="50" t="str">
        <f t="shared" si="136"/>
        <v/>
      </c>
      <c r="CO14" s="50" t="str">
        <f t="shared" si="136"/>
        <v/>
      </c>
      <c r="CP14" s="50">
        <f t="shared" si="136"/>
        <v>0</v>
      </c>
      <c r="CQ14" s="50" t="str">
        <f t="shared" si="136"/>
        <v/>
      </c>
      <c r="CR14" s="50" t="str">
        <f t="shared" si="136"/>
        <v/>
      </c>
      <c r="CS14" s="50" t="str">
        <f t="shared" si="136"/>
        <v/>
      </c>
      <c r="CT14" s="50" t="str">
        <f t="shared" si="136"/>
        <v/>
      </c>
      <c r="CU14" s="50" t="str">
        <f t="shared" si="136"/>
        <v/>
      </c>
      <c r="CV14" s="50">
        <f t="shared" si="136"/>
        <v>0</v>
      </c>
      <c r="CW14" s="50" t="str">
        <f t="shared" si="136"/>
        <v/>
      </c>
      <c r="CX14" s="50" t="str">
        <f t="shared" si="136"/>
        <v/>
      </c>
      <c r="CY14" s="50" t="str">
        <f t="shared" ref="CY14:CZ14" si="137">IF(AQ$4=5,AQ14,"")</f>
        <v/>
      </c>
      <c r="CZ14" s="50">
        <f t="shared" si="137"/>
        <v>1</v>
      </c>
      <c r="DA14" s="68">
        <f t="shared" ref="DA14" si="138">SUM(AY14:BP14)</f>
        <v>1</v>
      </c>
      <c r="DB14" s="69">
        <f t="shared" ref="DB14" si="139">SUM(BQ14:CH14)</f>
        <v>9</v>
      </c>
      <c r="DC14" s="70">
        <f t="shared" ref="DC14" si="140">SUM(CI14:CZ14)</f>
        <v>1</v>
      </c>
      <c r="DD14" s="27"/>
    </row>
    <row r="15" spans="1:108" ht="18">
      <c r="A15" s="100">
        <v>10</v>
      </c>
      <c r="B15" s="53" t="s">
        <v>141</v>
      </c>
      <c r="C15" s="54" t="s">
        <v>86</v>
      </c>
      <c r="D15" s="55"/>
      <c r="E15" s="56">
        <f>VLOOKUP($C15, 'TEAM DETAIL SCORING'!$C$4:'TEAM DETAIL SCORING'!$Y$250,3,FALSE)</f>
        <v>4</v>
      </c>
      <c r="F15" s="56">
        <f>VLOOKUP($C15, 'TEAM DETAIL SCORING'!$C$4:'TEAM DETAIL SCORING'!$Y$250,4,FALSE)</f>
        <v>6</v>
      </c>
      <c r="G15" s="56">
        <f>VLOOKUP($C15, 'TEAM DETAIL SCORING'!$C$4:'TEAM DETAIL SCORING'!$Y$250,5,FALSE)</f>
        <v>3</v>
      </c>
      <c r="H15" s="56">
        <f>VLOOKUP($C15, 'TEAM DETAIL SCORING'!$C$4:'TEAM DETAIL SCORING'!$Y$250,6,FALSE)</f>
        <v>6</v>
      </c>
      <c r="I15" s="56">
        <f>VLOOKUP($C15, 'TEAM DETAIL SCORING'!$C$4:'TEAM DETAIL SCORING'!$Y$250,7,FALSE)</f>
        <v>5</v>
      </c>
      <c r="J15" s="56">
        <f>VLOOKUP($C15, 'TEAM DETAIL SCORING'!$C$4:'TEAM DETAIL SCORING'!$Y$250,8,FALSE)</f>
        <v>3</v>
      </c>
      <c r="K15" s="56">
        <f>VLOOKUP($C15, 'TEAM DETAIL SCORING'!$C$4:'TEAM DETAIL SCORING'!$Y$250,9,FALSE)</f>
        <v>4</v>
      </c>
      <c r="L15" s="56">
        <f>VLOOKUP($C15, 'TEAM DETAIL SCORING'!$C$4:'TEAM DETAIL SCORING'!$Y$250,10,FALSE)</f>
        <v>5</v>
      </c>
      <c r="M15" s="56">
        <f>VLOOKUP($C15, 'TEAM DETAIL SCORING'!$C$4:'TEAM DETAIL SCORING'!$Y$250,11,FALSE)</f>
        <v>5</v>
      </c>
      <c r="N15" s="57">
        <f>VLOOKUP($C15, 'TEAM DETAIL SCORING'!$C$4:'TEAM DETAIL SCORING'!$Y$250,12,FALSE)</f>
        <v>41</v>
      </c>
      <c r="O15" s="56">
        <f>VLOOKUP($C15, 'TEAM DETAIL SCORING'!$C$4:'TEAM DETAIL SCORING'!$Y$250,13,FALSE)</f>
        <v>5</v>
      </c>
      <c r="P15" s="56">
        <f>VLOOKUP($C15, 'TEAM DETAIL SCORING'!$C$4:'TEAM DETAIL SCORING'!$Y$250,14,FALSE)</f>
        <v>4</v>
      </c>
      <c r="Q15" s="56">
        <f>VLOOKUP($C15, 'TEAM DETAIL SCORING'!$C$4:'TEAM DETAIL SCORING'!$Y$250,15,FALSE)</f>
        <v>5</v>
      </c>
      <c r="R15" s="56">
        <f>VLOOKUP($C15, 'TEAM DETAIL SCORING'!$C$4:'TEAM DETAIL SCORING'!$Y$250,16,FALSE)</f>
        <v>4</v>
      </c>
      <c r="S15" s="56">
        <f>VLOOKUP($C15, 'TEAM DETAIL SCORING'!$C$4:'TEAM DETAIL SCORING'!$Y$250,17,FALSE)</f>
        <v>6</v>
      </c>
      <c r="T15" s="56">
        <f>VLOOKUP($C15, 'TEAM DETAIL SCORING'!$C$4:'TEAM DETAIL SCORING'!$Y$250,18,FALSE)</f>
        <v>5</v>
      </c>
      <c r="U15" s="56">
        <f>VLOOKUP($C15, 'TEAM DETAIL SCORING'!$C$4:'TEAM DETAIL SCORING'!$Y$250,19,FALSE)</f>
        <v>5</v>
      </c>
      <c r="V15" s="56">
        <f>VLOOKUP($C15, 'TEAM DETAIL SCORING'!$C$4:'TEAM DETAIL SCORING'!$Y$250,20,FALSE)</f>
        <v>5</v>
      </c>
      <c r="W15" s="56">
        <f>VLOOKUP($C15, 'TEAM DETAIL SCORING'!$C$4:'TEAM DETAIL SCORING'!$Y$250,21,FALSE)</f>
        <v>5</v>
      </c>
      <c r="X15" s="57">
        <f>VLOOKUP($C15, 'TEAM DETAIL SCORING'!$C$4:'TEAM DETAIL SCORING'!$Y$250,22,FALSE)</f>
        <v>44</v>
      </c>
      <c r="Y15" s="57">
        <f t="shared" si="8"/>
        <v>85</v>
      </c>
      <c r="Z15" s="21"/>
      <c r="AA15" s="7">
        <f t="shared" ref="AA15:AI15" si="141">IF(E15="","",E15-E$4)</f>
        <v>0</v>
      </c>
      <c r="AB15" s="7">
        <f t="shared" si="141"/>
        <v>2</v>
      </c>
      <c r="AC15" s="7">
        <f t="shared" si="141"/>
        <v>0</v>
      </c>
      <c r="AD15" s="7">
        <f t="shared" si="141"/>
        <v>2</v>
      </c>
      <c r="AE15" s="7">
        <f t="shared" si="141"/>
        <v>0</v>
      </c>
      <c r="AF15" s="7">
        <f t="shared" si="141"/>
        <v>0</v>
      </c>
      <c r="AG15" s="7">
        <f t="shared" si="141"/>
        <v>0</v>
      </c>
      <c r="AH15" s="7">
        <f t="shared" si="141"/>
        <v>0</v>
      </c>
      <c r="AI15" s="7">
        <f t="shared" si="141"/>
        <v>1</v>
      </c>
      <c r="AJ15" s="7">
        <f t="shared" ref="AJ15:AR15" si="142">IF(O15="","",O15-O$4)</f>
        <v>1</v>
      </c>
      <c r="AK15" s="7">
        <f t="shared" si="142"/>
        <v>1</v>
      </c>
      <c r="AL15" s="7">
        <f t="shared" si="142"/>
        <v>1</v>
      </c>
      <c r="AM15" s="7">
        <f t="shared" si="142"/>
        <v>1</v>
      </c>
      <c r="AN15" s="7">
        <f t="shared" si="142"/>
        <v>1</v>
      </c>
      <c r="AO15" s="7">
        <f t="shared" si="142"/>
        <v>1</v>
      </c>
      <c r="AP15" s="7">
        <f t="shared" si="142"/>
        <v>1</v>
      </c>
      <c r="AQ15" s="7">
        <f t="shared" si="142"/>
        <v>1</v>
      </c>
      <c r="AR15" s="7">
        <f t="shared" si="142"/>
        <v>0</v>
      </c>
      <c r="AS15" s="65">
        <f t="shared" ref="AS15" si="143">COUNTIF($AA15:$AR15,"=-2")</f>
        <v>0</v>
      </c>
      <c r="AT15" s="66">
        <f t="shared" ref="AT15" si="144">COUNTIF($AA15:$AR15,"=-1")</f>
        <v>0</v>
      </c>
      <c r="AU15" s="66">
        <f t="shared" ref="AU15" si="145">COUNTIF($AA15:$AR15,"=0")</f>
        <v>7</v>
      </c>
      <c r="AV15" s="66">
        <f t="shared" ref="AV15" si="146">COUNTIF($AA15:$AR15,"=1")</f>
        <v>9</v>
      </c>
      <c r="AW15" s="66">
        <f t="shared" ref="AW15" si="147">COUNTIF($AA15:$AR15,"=2")</f>
        <v>2</v>
      </c>
      <c r="AX15" s="67">
        <f t="shared" ref="AX15" si="148">COUNTIF($AA15:$AR15,"&gt;2")</f>
        <v>0</v>
      </c>
      <c r="AY15" s="50" t="str">
        <f t="shared" ref="AY15:BN15" si="149">IF(AA$4=3,AA15,"")</f>
        <v/>
      </c>
      <c r="AZ15" s="50" t="str">
        <f t="shared" si="149"/>
        <v/>
      </c>
      <c r="BA15" s="50">
        <f t="shared" si="149"/>
        <v>0</v>
      </c>
      <c r="BB15" s="50" t="str">
        <f t="shared" si="149"/>
        <v/>
      </c>
      <c r="BC15" s="50" t="str">
        <f t="shared" si="149"/>
        <v/>
      </c>
      <c r="BD15" s="50">
        <f t="shared" si="149"/>
        <v>0</v>
      </c>
      <c r="BE15" s="50" t="str">
        <f t="shared" si="149"/>
        <v/>
      </c>
      <c r="BF15" s="50" t="str">
        <f t="shared" si="149"/>
        <v/>
      </c>
      <c r="BG15" s="50" t="str">
        <f t="shared" si="149"/>
        <v/>
      </c>
      <c r="BH15" s="50" t="str">
        <f t="shared" si="149"/>
        <v/>
      </c>
      <c r="BI15" s="50">
        <f t="shared" si="149"/>
        <v>1</v>
      </c>
      <c r="BJ15" s="50" t="str">
        <f t="shared" si="149"/>
        <v/>
      </c>
      <c r="BK15" s="50">
        <f t="shared" si="149"/>
        <v>1</v>
      </c>
      <c r="BL15" s="50" t="str">
        <f t="shared" si="149"/>
        <v/>
      </c>
      <c r="BM15" s="50" t="str">
        <f t="shared" si="149"/>
        <v/>
      </c>
      <c r="BN15" s="50" t="str">
        <f t="shared" si="149"/>
        <v/>
      </c>
      <c r="BO15" s="50" t="str">
        <f t="shared" ref="BO15:BP15" si="150">IF(AQ$4=3,AQ15,"")</f>
        <v/>
      </c>
      <c r="BP15" s="51" t="str">
        <f t="shared" si="150"/>
        <v/>
      </c>
      <c r="BQ15" s="50">
        <f t="shared" ref="BQ15:CF15" si="151">IF(AA$4=4,AA15,"")</f>
        <v>0</v>
      </c>
      <c r="BR15" s="50">
        <f t="shared" si="151"/>
        <v>2</v>
      </c>
      <c r="BS15" s="50" t="str">
        <f t="shared" si="151"/>
        <v/>
      </c>
      <c r="BT15" s="50">
        <f t="shared" si="151"/>
        <v>2</v>
      </c>
      <c r="BU15" s="50" t="str">
        <f t="shared" si="151"/>
        <v/>
      </c>
      <c r="BV15" s="50" t="str">
        <f t="shared" si="151"/>
        <v/>
      </c>
      <c r="BW15" s="50">
        <f t="shared" si="151"/>
        <v>0</v>
      </c>
      <c r="BX15" s="50" t="str">
        <f t="shared" si="151"/>
        <v/>
      </c>
      <c r="BY15" s="50">
        <f t="shared" si="151"/>
        <v>1</v>
      </c>
      <c r="BZ15" s="50">
        <f t="shared" si="151"/>
        <v>1</v>
      </c>
      <c r="CA15" s="50" t="str">
        <f t="shared" si="151"/>
        <v/>
      </c>
      <c r="CB15" s="50">
        <f t="shared" si="151"/>
        <v>1</v>
      </c>
      <c r="CC15" s="50" t="str">
        <f t="shared" si="151"/>
        <v/>
      </c>
      <c r="CD15" s="50" t="str">
        <f t="shared" si="151"/>
        <v/>
      </c>
      <c r="CE15" s="50">
        <f t="shared" si="151"/>
        <v>1</v>
      </c>
      <c r="CF15" s="50">
        <f t="shared" si="151"/>
        <v>1</v>
      </c>
      <c r="CG15" s="50">
        <f t="shared" ref="CG15:CH15" si="152">IF(AQ$4=4,AQ15,"")</f>
        <v>1</v>
      </c>
      <c r="CH15" s="50" t="str">
        <f t="shared" si="152"/>
        <v/>
      </c>
      <c r="CI15" s="61" t="str">
        <f t="shared" ref="CI15:CX15" si="153">IF(AA$4=5,AA15,"")</f>
        <v/>
      </c>
      <c r="CJ15" s="50" t="str">
        <f t="shared" si="153"/>
        <v/>
      </c>
      <c r="CK15" s="50" t="str">
        <f t="shared" si="153"/>
        <v/>
      </c>
      <c r="CL15" s="50" t="str">
        <f t="shared" si="153"/>
        <v/>
      </c>
      <c r="CM15" s="50">
        <f t="shared" si="153"/>
        <v>0</v>
      </c>
      <c r="CN15" s="50" t="str">
        <f t="shared" si="153"/>
        <v/>
      </c>
      <c r="CO15" s="50" t="str">
        <f t="shared" si="153"/>
        <v/>
      </c>
      <c r="CP15" s="50">
        <f t="shared" si="153"/>
        <v>0</v>
      </c>
      <c r="CQ15" s="50" t="str">
        <f t="shared" si="153"/>
        <v/>
      </c>
      <c r="CR15" s="50" t="str">
        <f t="shared" si="153"/>
        <v/>
      </c>
      <c r="CS15" s="50" t="str">
        <f t="shared" si="153"/>
        <v/>
      </c>
      <c r="CT15" s="50" t="str">
        <f t="shared" si="153"/>
        <v/>
      </c>
      <c r="CU15" s="50" t="str">
        <f t="shared" si="153"/>
        <v/>
      </c>
      <c r="CV15" s="50">
        <f t="shared" si="153"/>
        <v>1</v>
      </c>
      <c r="CW15" s="50" t="str">
        <f t="shared" si="153"/>
        <v/>
      </c>
      <c r="CX15" s="50" t="str">
        <f t="shared" si="153"/>
        <v/>
      </c>
      <c r="CY15" s="50" t="str">
        <f t="shared" ref="CY15:CZ15" si="154">IF(AQ$4=5,AQ15,"")</f>
        <v/>
      </c>
      <c r="CZ15" s="50">
        <f t="shared" si="154"/>
        <v>0</v>
      </c>
      <c r="DA15" s="68">
        <f t="shared" ref="DA15" si="155">SUM(AY15:BP15)</f>
        <v>2</v>
      </c>
      <c r="DB15" s="69">
        <f t="shared" ref="DB15" si="156">SUM(BQ15:CH15)</f>
        <v>10</v>
      </c>
      <c r="DC15" s="70">
        <f t="shared" ref="DC15" si="157">SUM(CI15:CZ15)</f>
        <v>1</v>
      </c>
      <c r="DD15" s="27"/>
    </row>
    <row r="16" spans="1:108" ht="18">
      <c r="A16" s="100">
        <v>11</v>
      </c>
      <c r="B16" s="53" t="s">
        <v>136</v>
      </c>
      <c r="C16" s="54" t="s">
        <v>100</v>
      </c>
      <c r="D16" s="55"/>
      <c r="E16" s="56">
        <f>VLOOKUP($C16, 'TEAM DETAIL SCORING'!$C$4:'TEAM DETAIL SCORING'!$Y$250,3,FALSE)</f>
        <v>4</v>
      </c>
      <c r="F16" s="56">
        <f>VLOOKUP($C16, 'TEAM DETAIL SCORING'!$C$4:'TEAM DETAIL SCORING'!$Y$250,4,FALSE)</f>
        <v>5</v>
      </c>
      <c r="G16" s="56">
        <f>VLOOKUP($C16, 'TEAM DETAIL SCORING'!$C$4:'TEAM DETAIL SCORING'!$Y$250,5,FALSE)</f>
        <v>3</v>
      </c>
      <c r="H16" s="56">
        <f>VLOOKUP($C16, 'TEAM DETAIL SCORING'!$C$4:'TEAM DETAIL SCORING'!$Y$250,6,FALSE)</f>
        <v>6</v>
      </c>
      <c r="I16" s="56">
        <f>VLOOKUP($C16, 'TEAM DETAIL SCORING'!$C$4:'TEAM DETAIL SCORING'!$Y$250,7,FALSE)</f>
        <v>5</v>
      </c>
      <c r="J16" s="56">
        <f>VLOOKUP($C16, 'TEAM DETAIL SCORING'!$C$4:'TEAM DETAIL SCORING'!$Y$250,8,FALSE)</f>
        <v>5</v>
      </c>
      <c r="K16" s="56">
        <f>VLOOKUP($C16, 'TEAM DETAIL SCORING'!$C$4:'TEAM DETAIL SCORING'!$Y$250,9,FALSE)</f>
        <v>5</v>
      </c>
      <c r="L16" s="56">
        <f>VLOOKUP($C16, 'TEAM DETAIL SCORING'!$C$4:'TEAM DETAIL SCORING'!$Y$250,10,FALSE)</f>
        <v>7</v>
      </c>
      <c r="M16" s="56">
        <f>VLOOKUP($C16, 'TEAM DETAIL SCORING'!$C$4:'TEAM DETAIL SCORING'!$Y$250,11,FALSE)</f>
        <v>7</v>
      </c>
      <c r="N16" s="57">
        <f>VLOOKUP($C16, 'TEAM DETAIL SCORING'!$C$4:'TEAM DETAIL SCORING'!$Y$250,12,FALSE)</f>
        <v>47</v>
      </c>
      <c r="O16" s="56">
        <f>VLOOKUP($C16, 'TEAM DETAIL SCORING'!$C$4:'TEAM DETAIL SCORING'!$Y$250,13,FALSE)</f>
        <v>4</v>
      </c>
      <c r="P16" s="56">
        <f>VLOOKUP($C16, 'TEAM DETAIL SCORING'!$C$4:'TEAM DETAIL SCORING'!$Y$250,14,FALSE)</f>
        <v>3</v>
      </c>
      <c r="Q16" s="56">
        <f>VLOOKUP($C16, 'TEAM DETAIL SCORING'!$C$4:'TEAM DETAIL SCORING'!$Y$250,15,FALSE)</f>
        <v>5</v>
      </c>
      <c r="R16" s="56">
        <f>VLOOKUP($C16, 'TEAM DETAIL SCORING'!$C$4:'TEAM DETAIL SCORING'!$Y$250,16,FALSE)</f>
        <v>5</v>
      </c>
      <c r="S16" s="56">
        <f>VLOOKUP($C16, 'TEAM DETAIL SCORING'!$C$4:'TEAM DETAIL SCORING'!$Y$250,17,FALSE)</f>
        <v>5</v>
      </c>
      <c r="T16" s="56">
        <f>VLOOKUP($C16, 'TEAM DETAIL SCORING'!$C$4:'TEAM DETAIL SCORING'!$Y$250,18,FALSE)</f>
        <v>4</v>
      </c>
      <c r="U16" s="56">
        <f>VLOOKUP($C16, 'TEAM DETAIL SCORING'!$C$4:'TEAM DETAIL SCORING'!$Y$250,19,FALSE)</f>
        <v>4</v>
      </c>
      <c r="V16" s="56">
        <f>VLOOKUP($C16, 'TEAM DETAIL SCORING'!$C$4:'TEAM DETAIL SCORING'!$Y$250,20,FALSE)</f>
        <v>4</v>
      </c>
      <c r="W16" s="56">
        <f>VLOOKUP($C16, 'TEAM DETAIL SCORING'!$C$4:'TEAM DETAIL SCORING'!$Y$250,21,FALSE)</f>
        <v>5</v>
      </c>
      <c r="X16" s="57">
        <f>VLOOKUP($C16, 'TEAM DETAIL SCORING'!$C$4:'TEAM DETAIL SCORING'!$Y$250,22,FALSE)</f>
        <v>39</v>
      </c>
      <c r="Y16" s="57">
        <f t="shared" si="8"/>
        <v>86</v>
      </c>
      <c r="Z16" s="21"/>
      <c r="AA16" s="7">
        <f t="shared" ref="AA16:AI16" si="158">IF(E16="","",E16-E$4)</f>
        <v>0</v>
      </c>
      <c r="AB16" s="7">
        <f t="shared" si="158"/>
        <v>1</v>
      </c>
      <c r="AC16" s="7">
        <f t="shared" si="158"/>
        <v>0</v>
      </c>
      <c r="AD16" s="7">
        <f t="shared" si="158"/>
        <v>2</v>
      </c>
      <c r="AE16" s="7">
        <f t="shared" si="158"/>
        <v>0</v>
      </c>
      <c r="AF16" s="7">
        <f t="shared" si="158"/>
        <v>2</v>
      </c>
      <c r="AG16" s="7">
        <f t="shared" si="158"/>
        <v>1</v>
      </c>
      <c r="AH16" s="7">
        <f t="shared" si="158"/>
        <v>2</v>
      </c>
      <c r="AI16" s="7">
        <f t="shared" si="158"/>
        <v>3</v>
      </c>
      <c r="AJ16" s="7">
        <f t="shared" ref="AJ16:AR16" si="159">IF(O16="","",O16-O$4)</f>
        <v>0</v>
      </c>
      <c r="AK16" s="7">
        <f t="shared" si="159"/>
        <v>0</v>
      </c>
      <c r="AL16" s="7">
        <f t="shared" si="159"/>
        <v>1</v>
      </c>
      <c r="AM16" s="7">
        <f t="shared" si="159"/>
        <v>2</v>
      </c>
      <c r="AN16" s="7">
        <f t="shared" si="159"/>
        <v>0</v>
      </c>
      <c r="AO16" s="7">
        <f t="shared" si="159"/>
        <v>0</v>
      </c>
      <c r="AP16" s="7">
        <f t="shared" si="159"/>
        <v>0</v>
      </c>
      <c r="AQ16" s="7">
        <f t="shared" si="159"/>
        <v>0</v>
      </c>
      <c r="AR16" s="7">
        <f t="shared" si="159"/>
        <v>0</v>
      </c>
      <c r="AS16" s="65">
        <f t="shared" ref="AS16" si="160">COUNTIF($AA16:$AR16,"=-2")</f>
        <v>0</v>
      </c>
      <c r="AT16" s="66">
        <f t="shared" ref="AT16" si="161">COUNTIF($AA16:$AR16,"=-1")</f>
        <v>0</v>
      </c>
      <c r="AU16" s="66">
        <f t="shared" ref="AU16" si="162">COUNTIF($AA16:$AR16,"=0")</f>
        <v>10</v>
      </c>
      <c r="AV16" s="66">
        <f t="shared" ref="AV16" si="163">COUNTIF($AA16:$AR16,"=1")</f>
        <v>3</v>
      </c>
      <c r="AW16" s="66">
        <f t="shared" ref="AW16" si="164">COUNTIF($AA16:$AR16,"=2")</f>
        <v>4</v>
      </c>
      <c r="AX16" s="67">
        <f t="shared" ref="AX16" si="165">COUNTIF($AA16:$AR16,"&gt;2")</f>
        <v>1</v>
      </c>
      <c r="AY16" s="50" t="str">
        <f t="shared" ref="AY16:BN16" si="166">IF(AA$4=3,AA16,"")</f>
        <v/>
      </c>
      <c r="AZ16" s="50" t="str">
        <f t="shared" si="166"/>
        <v/>
      </c>
      <c r="BA16" s="50">
        <f t="shared" si="166"/>
        <v>0</v>
      </c>
      <c r="BB16" s="50" t="str">
        <f t="shared" si="166"/>
        <v/>
      </c>
      <c r="BC16" s="50" t="str">
        <f t="shared" si="166"/>
        <v/>
      </c>
      <c r="BD16" s="50">
        <f t="shared" si="166"/>
        <v>2</v>
      </c>
      <c r="BE16" s="50" t="str">
        <f t="shared" si="166"/>
        <v/>
      </c>
      <c r="BF16" s="50" t="str">
        <f t="shared" si="166"/>
        <v/>
      </c>
      <c r="BG16" s="50" t="str">
        <f t="shared" si="166"/>
        <v/>
      </c>
      <c r="BH16" s="50" t="str">
        <f t="shared" si="166"/>
        <v/>
      </c>
      <c r="BI16" s="50">
        <f t="shared" si="166"/>
        <v>0</v>
      </c>
      <c r="BJ16" s="50" t="str">
        <f t="shared" si="166"/>
        <v/>
      </c>
      <c r="BK16" s="50">
        <f t="shared" si="166"/>
        <v>2</v>
      </c>
      <c r="BL16" s="50" t="str">
        <f t="shared" si="166"/>
        <v/>
      </c>
      <c r="BM16" s="50" t="str">
        <f t="shared" si="166"/>
        <v/>
      </c>
      <c r="BN16" s="50" t="str">
        <f t="shared" si="166"/>
        <v/>
      </c>
      <c r="BO16" s="50" t="str">
        <f t="shared" ref="BO16:BP16" si="167">IF(AQ$4=3,AQ16,"")</f>
        <v/>
      </c>
      <c r="BP16" s="51" t="str">
        <f t="shared" si="167"/>
        <v/>
      </c>
      <c r="BQ16" s="50">
        <f t="shared" ref="BQ16:CF16" si="168">IF(AA$4=4,AA16,"")</f>
        <v>0</v>
      </c>
      <c r="BR16" s="50">
        <f t="shared" si="168"/>
        <v>1</v>
      </c>
      <c r="BS16" s="50" t="str">
        <f t="shared" si="168"/>
        <v/>
      </c>
      <c r="BT16" s="50">
        <f t="shared" si="168"/>
        <v>2</v>
      </c>
      <c r="BU16" s="50" t="str">
        <f t="shared" si="168"/>
        <v/>
      </c>
      <c r="BV16" s="50" t="str">
        <f t="shared" si="168"/>
        <v/>
      </c>
      <c r="BW16" s="50">
        <f t="shared" si="168"/>
        <v>1</v>
      </c>
      <c r="BX16" s="50" t="str">
        <f t="shared" si="168"/>
        <v/>
      </c>
      <c r="BY16" s="50">
        <f t="shared" si="168"/>
        <v>3</v>
      </c>
      <c r="BZ16" s="50">
        <f t="shared" si="168"/>
        <v>0</v>
      </c>
      <c r="CA16" s="50" t="str">
        <f t="shared" si="168"/>
        <v/>
      </c>
      <c r="CB16" s="50">
        <f t="shared" si="168"/>
        <v>1</v>
      </c>
      <c r="CC16" s="50" t="str">
        <f t="shared" si="168"/>
        <v/>
      </c>
      <c r="CD16" s="50" t="str">
        <f t="shared" si="168"/>
        <v/>
      </c>
      <c r="CE16" s="50">
        <f t="shared" si="168"/>
        <v>0</v>
      </c>
      <c r="CF16" s="50">
        <f t="shared" si="168"/>
        <v>0</v>
      </c>
      <c r="CG16" s="50">
        <f t="shared" ref="CG16:CH16" si="169">IF(AQ$4=4,AQ16,"")</f>
        <v>0</v>
      </c>
      <c r="CH16" s="50" t="str">
        <f t="shared" si="169"/>
        <v/>
      </c>
      <c r="CI16" s="61" t="str">
        <f t="shared" ref="CI16:CX16" si="170">IF(AA$4=5,AA16,"")</f>
        <v/>
      </c>
      <c r="CJ16" s="50" t="str">
        <f t="shared" si="170"/>
        <v/>
      </c>
      <c r="CK16" s="50" t="str">
        <f t="shared" si="170"/>
        <v/>
      </c>
      <c r="CL16" s="50" t="str">
        <f t="shared" si="170"/>
        <v/>
      </c>
      <c r="CM16" s="50">
        <f t="shared" si="170"/>
        <v>0</v>
      </c>
      <c r="CN16" s="50" t="str">
        <f t="shared" si="170"/>
        <v/>
      </c>
      <c r="CO16" s="50" t="str">
        <f t="shared" si="170"/>
        <v/>
      </c>
      <c r="CP16" s="50">
        <f t="shared" si="170"/>
        <v>2</v>
      </c>
      <c r="CQ16" s="50" t="str">
        <f t="shared" si="170"/>
        <v/>
      </c>
      <c r="CR16" s="50" t="str">
        <f t="shared" si="170"/>
        <v/>
      </c>
      <c r="CS16" s="50" t="str">
        <f t="shared" si="170"/>
        <v/>
      </c>
      <c r="CT16" s="50" t="str">
        <f t="shared" si="170"/>
        <v/>
      </c>
      <c r="CU16" s="50" t="str">
        <f t="shared" si="170"/>
        <v/>
      </c>
      <c r="CV16" s="50">
        <f t="shared" si="170"/>
        <v>0</v>
      </c>
      <c r="CW16" s="50" t="str">
        <f t="shared" si="170"/>
        <v/>
      </c>
      <c r="CX16" s="50" t="str">
        <f t="shared" si="170"/>
        <v/>
      </c>
      <c r="CY16" s="50" t="str">
        <f t="shared" ref="CY16:CZ16" si="171">IF(AQ$4=5,AQ16,"")</f>
        <v/>
      </c>
      <c r="CZ16" s="50">
        <f t="shared" si="171"/>
        <v>0</v>
      </c>
      <c r="DA16" s="68">
        <f t="shared" ref="DA16" si="172">SUM(AY16:BP16)</f>
        <v>4</v>
      </c>
      <c r="DB16" s="69">
        <f t="shared" ref="DB16" si="173">SUM(BQ16:CH16)</f>
        <v>8</v>
      </c>
      <c r="DC16" s="70">
        <f t="shared" ref="DC16" si="174">SUM(CI16:CZ16)</f>
        <v>2</v>
      </c>
      <c r="DD16" s="27"/>
    </row>
    <row r="17" spans="1:108" ht="18">
      <c r="A17" s="100" t="s">
        <v>157</v>
      </c>
      <c r="B17" s="53" t="s">
        <v>132</v>
      </c>
      <c r="C17" s="54" t="s">
        <v>117</v>
      </c>
      <c r="D17" s="55"/>
      <c r="E17" s="56">
        <f>VLOOKUP($C17, 'TEAM DETAIL SCORING'!$C$4:'TEAM DETAIL SCORING'!$Y$250,3,FALSE)</f>
        <v>5</v>
      </c>
      <c r="F17" s="56">
        <f>VLOOKUP($C17, 'TEAM DETAIL SCORING'!$C$4:'TEAM DETAIL SCORING'!$Y$250,4,FALSE)</f>
        <v>5</v>
      </c>
      <c r="G17" s="56">
        <f>VLOOKUP($C17, 'TEAM DETAIL SCORING'!$C$4:'TEAM DETAIL SCORING'!$Y$250,5,FALSE)</f>
        <v>3</v>
      </c>
      <c r="H17" s="56">
        <f>VLOOKUP($C17, 'TEAM DETAIL SCORING'!$C$4:'TEAM DETAIL SCORING'!$Y$250,6,FALSE)</f>
        <v>5</v>
      </c>
      <c r="I17" s="56">
        <f>VLOOKUP($C17, 'TEAM DETAIL SCORING'!$C$4:'TEAM DETAIL SCORING'!$Y$250,7,FALSE)</f>
        <v>4</v>
      </c>
      <c r="J17" s="56">
        <f>VLOOKUP($C17, 'TEAM DETAIL SCORING'!$C$4:'TEAM DETAIL SCORING'!$Y$250,8,FALSE)</f>
        <v>4</v>
      </c>
      <c r="K17" s="56">
        <f>VLOOKUP($C17, 'TEAM DETAIL SCORING'!$C$4:'TEAM DETAIL SCORING'!$Y$250,9,FALSE)</f>
        <v>5</v>
      </c>
      <c r="L17" s="56">
        <f>VLOOKUP($C17, 'TEAM DETAIL SCORING'!$C$4:'TEAM DETAIL SCORING'!$Y$250,10,FALSE)</f>
        <v>6</v>
      </c>
      <c r="M17" s="56">
        <f>VLOOKUP($C17, 'TEAM DETAIL SCORING'!$C$4:'TEAM DETAIL SCORING'!$Y$250,11,FALSE)</f>
        <v>8</v>
      </c>
      <c r="N17" s="57">
        <f>VLOOKUP($C17, 'TEAM DETAIL SCORING'!$C$4:'TEAM DETAIL SCORING'!$Y$250,12,FALSE)</f>
        <v>45</v>
      </c>
      <c r="O17" s="56">
        <f>VLOOKUP($C17, 'TEAM DETAIL SCORING'!$C$4:'TEAM DETAIL SCORING'!$Y$250,13,FALSE)</f>
        <v>5</v>
      </c>
      <c r="P17" s="56">
        <f>VLOOKUP($C17, 'TEAM DETAIL SCORING'!$C$4:'TEAM DETAIL SCORING'!$Y$250,14,FALSE)</f>
        <v>3</v>
      </c>
      <c r="Q17" s="56">
        <f>VLOOKUP($C17, 'TEAM DETAIL SCORING'!$C$4:'TEAM DETAIL SCORING'!$Y$250,15,FALSE)</f>
        <v>4</v>
      </c>
      <c r="R17" s="56">
        <f>VLOOKUP($C17, 'TEAM DETAIL SCORING'!$C$4:'TEAM DETAIL SCORING'!$Y$250,16,FALSE)</f>
        <v>5</v>
      </c>
      <c r="S17" s="56">
        <f>VLOOKUP($C17, 'TEAM DETAIL SCORING'!$C$4:'TEAM DETAIL SCORING'!$Y$250,17,FALSE)</f>
        <v>5</v>
      </c>
      <c r="T17" s="56">
        <f>VLOOKUP($C17, 'TEAM DETAIL SCORING'!$C$4:'TEAM DETAIL SCORING'!$Y$250,18,FALSE)</f>
        <v>5</v>
      </c>
      <c r="U17" s="56">
        <f>VLOOKUP($C17, 'TEAM DETAIL SCORING'!$C$4:'TEAM DETAIL SCORING'!$Y$250,19,FALSE)</f>
        <v>5</v>
      </c>
      <c r="V17" s="56">
        <f>VLOOKUP($C17, 'TEAM DETAIL SCORING'!$C$4:'TEAM DETAIL SCORING'!$Y$250,20,FALSE)</f>
        <v>5</v>
      </c>
      <c r="W17" s="56">
        <f>VLOOKUP($C17, 'TEAM DETAIL SCORING'!$C$4:'TEAM DETAIL SCORING'!$Y$250,21,FALSE)</f>
        <v>5</v>
      </c>
      <c r="X17" s="57">
        <f>VLOOKUP($C17, 'TEAM DETAIL SCORING'!$C$4:'TEAM DETAIL SCORING'!$Y$250,22,FALSE)</f>
        <v>42</v>
      </c>
      <c r="Y17" s="57">
        <f t="shared" si="8"/>
        <v>87</v>
      </c>
      <c r="Z17" s="21"/>
      <c r="AA17" s="7">
        <f t="shared" ref="AA17:AI17" si="175">IF(E17="","",E17-E$4)</f>
        <v>1</v>
      </c>
      <c r="AB17" s="7">
        <f t="shared" si="175"/>
        <v>1</v>
      </c>
      <c r="AC17" s="7">
        <f t="shared" si="175"/>
        <v>0</v>
      </c>
      <c r="AD17" s="7">
        <f t="shared" si="175"/>
        <v>1</v>
      </c>
      <c r="AE17" s="7">
        <f t="shared" si="175"/>
        <v>-1</v>
      </c>
      <c r="AF17" s="7">
        <f t="shared" si="175"/>
        <v>1</v>
      </c>
      <c r="AG17" s="7">
        <f t="shared" si="175"/>
        <v>1</v>
      </c>
      <c r="AH17" s="7">
        <f t="shared" si="175"/>
        <v>1</v>
      </c>
      <c r="AI17" s="7">
        <f t="shared" si="175"/>
        <v>4</v>
      </c>
      <c r="AJ17" s="7">
        <f t="shared" ref="AJ17:AR17" si="176">IF(O17="","",O17-O$4)</f>
        <v>1</v>
      </c>
      <c r="AK17" s="7">
        <f t="shared" si="176"/>
        <v>0</v>
      </c>
      <c r="AL17" s="7">
        <f t="shared" si="176"/>
        <v>0</v>
      </c>
      <c r="AM17" s="7">
        <f t="shared" si="176"/>
        <v>2</v>
      </c>
      <c r="AN17" s="7">
        <f t="shared" si="176"/>
        <v>0</v>
      </c>
      <c r="AO17" s="7">
        <f t="shared" si="176"/>
        <v>1</v>
      </c>
      <c r="AP17" s="7">
        <f t="shared" si="176"/>
        <v>1</v>
      </c>
      <c r="AQ17" s="7">
        <f t="shared" si="176"/>
        <v>1</v>
      </c>
      <c r="AR17" s="7">
        <f t="shared" si="176"/>
        <v>0</v>
      </c>
      <c r="AS17" s="65">
        <f t="shared" ref="AS17" si="177">COUNTIF($AA17:$AR17,"=-2")</f>
        <v>0</v>
      </c>
      <c r="AT17" s="66">
        <f t="shared" ref="AT17" si="178">COUNTIF($AA17:$AR17,"=-1")</f>
        <v>1</v>
      </c>
      <c r="AU17" s="66">
        <f t="shared" ref="AU17" si="179">COUNTIF($AA17:$AR17,"=0")</f>
        <v>5</v>
      </c>
      <c r="AV17" s="66">
        <f t="shared" ref="AV17" si="180">COUNTIF($AA17:$AR17,"=1")</f>
        <v>10</v>
      </c>
      <c r="AW17" s="66">
        <f t="shared" ref="AW17" si="181">COUNTIF($AA17:$AR17,"=2")</f>
        <v>1</v>
      </c>
      <c r="AX17" s="67">
        <f t="shared" ref="AX17" si="182">COUNTIF($AA17:$AR17,"&gt;2")</f>
        <v>1</v>
      </c>
      <c r="AY17" s="50" t="str">
        <f t="shared" ref="AY17:BN17" si="183">IF(AA$4=3,AA17,"")</f>
        <v/>
      </c>
      <c r="AZ17" s="50" t="str">
        <f t="shared" si="183"/>
        <v/>
      </c>
      <c r="BA17" s="50">
        <f t="shared" si="183"/>
        <v>0</v>
      </c>
      <c r="BB17" s="50" t="str">
        <f t="shared" si="183"/>
        <v/>
      </c>
      <c r="BC17" s="50" t="str">
        <f t="shared" si="183"/>
        <v/>
      </c>
      <c r="BD17" s="50">
        <f t="shared" si="183"/>
        <v>1</v>
      </c>
      <c r="BE17" s="50" t="str">
        <f t="shared" si="183"/>
        <v/>
      </c>
      <c r="BF17" s="50" t="str">
        <f t="shared" si="183"/>
        <v/>
      </c>
      <c r="BG17" s="50" t="str">
        <f t="shared" si="183"/>
        <v/>
      </c>
      <c r="BH17" s="50" t="str">
        <f t="shared" si="183"/>
        <v/>
      </c>
      <c r="BI17" s="50">
        <f t="shared" si="183"/>
        <v>0</v>
      </c>
      <c r="BJ17" s="50" t="str">
        <f t="shared" si="183"/>
        <v/>
      </c>
      <c r="BK17" s="50">
        <f t="shared" si="183"/>
        <v>2</v>
      </c>
      <c r="BL17" s="50" t="str">
        <f t="shared" si="183"/>
        <v/>
      </c>
      <c r="BM17" s="50" t="str">
        <f t="shared" si="183"/>
        <v/>
      </c>
      <c r="BN17" s="50" t="str">
        <f t="shared" si="183"/>
        <v/>
      </c>
      <c r="BO17" s="50" t="str">
        <f t="shared" ref="BO17:BP17" si="184">IF(AQ$4=3,AQ17,"")</f>
        <v/>
      </c>
      <c r="BP17" s="51" t="str">
        <f t="shared" si="184"/>
        <v/>
      </c>
      <c r="BQ17" s="50">
        <f t="shared" ref="BQ17:CF17" si="185">IF(AA$4=4,AA17,"")</f>
        <v>1</v>
      </c>
      <c r="BR17" s="50">
        <f t="shared" si="185"/>
        <v>1</v>
      </c>
      <c r="BS17" s="50" t="str">
        <f t="shared" si="185"/>
        <v/>
      </c>
      <c r="BT17" s="50">
        <f t="shared" si="185"/>
        <v>1</v>
      </c>
      <c r="BU17" s="50" t="str">
        <f t="shared" si="185"/>
        <v/>
      </c>
      <c r="BV17" s="50" t="str">
        <f t="shared" si="185"/>
        <v/>
      </c>
      <c r="BW17" s="50">
        <f t="shared" si="185"/>
        <v>1</v>
      </c>
      <c r="BX17" s="50" t="str">
        <f t="shared" si="185"/>
        <v/>
      </c>
      <c r="BY17" s="50">
        <f t="shared" si="185"/>
        <v>4</v>
      </c>
      <c r="BZ17" s="50">
        <f t="shared" si="185"/>
        <v>1</v>
      </c>
      <c r="CA17" s="50" t="str">
        <f t="shared" si="185"/>
        <v/>
      </c>
      <c r="CB17" s="50">
        <f t="shared" si="185"/>
        <v>0</v>
      </c>
      <c r="CC17" s="50" t="str">
        <f t="shared" si="185"/>
        <v/>
      </c>
      <c r="CD17" s="50" t="str">
        <f t="shared" si="185"/>
        <v/>
      </c>
      <c r="CE17" s="50">
        <f t="shared" si="185"/>
        <v>1</v>
      </c>
      <c r="CF17" s="50">
        <f t="shared" si="185"/>
        <v>1</v>
      </c>
      <c r="CG17" s="50">
        <f t="shared" ref="CG17:CH17" si="186">IF(AQ$4=4,AQ17,"")</f>
        <v>1</v>
      </c>
      <c r="CH17" s="50" t="str">
        <f t="shared" si="186"/>
        <v/>
      </c>
      <c r="CI17" s="61" t="str">
        <f t="shared" ref="CI17:CX17" si="187">IF(AA$4=5,AA17,"")</f>
        <v/>
      </c>
      <c r="CJ17" s="50" t="str">
        <f t="shared" si="187"/>
        <v/>
      </c>
      <c r="CK17" s="50" t="str">
        <f t="shared" si="187"/>
        <v/>
      </c>
      <c r="CL17" s="50" t="str">
        <f t="shared" si="187"/>
        <v/>
      </c>
      <c r="CM17" s="50">
        <f t="shared" si="187"/>
        <v>-1</v>
      </c>
      <c r="CN17" s="50" t="str">
        <f t="shared" si="187"/>
        <v/>
      </c>
      <c r="CO17" s="50" t="str">
        <f t="shared" si="187"/>
        <v/>
      </c>
      <c r="CP17" s="50">
        <f t="shared" si="187"/>
        <v>1</v>
      </c>
      <c r="CQ17" s="50" t="str">
        <f t="shared" si="187"/>
        <v/>
      </c>
      <c r="CR17" s="50" t="str">
        <f t="shared" si="187"/>
        <v/>
      </c>
      <c r="CS17" s="50" t="str">
        <f t="shared" si="187"/>
        <v/>
      </c>
      <c r="CT17" s="50" t="str">
        <f t="shared" si="187"/>
        <v/>
      </c>
      <c r="CU17" s="50" t="str">
        <f t="shared" si="187"/>
        <v/>
      </c>
      <c r="CV17" s="50">
        <f t="shared" si="187"/>
        <v>0</v>
      </c>
      <c r="CW17" s="50" t="str">
        <f t="shared" si="187"/>
        <v/>
      </c>
      <c r="CX17" s="50" t="str">
        <f t="shared" si="187"/>
        <v/>
      </c>
      <c r="CY17" s="50" t="str">
        <f t="shared" ref="CY17:CZ17" si="188">IF(AQ$4=5,AQ17,"")</f>
        <v/>
      </c>
      <c r="CZ17" s="50">
        <f t="shared" si="188"/>
        <v>0</v>
      </c>
      <c r="DA17" s="68">
        <f t="shared" ref="DA17" si="189">SUM(AY17:BP17)</f>
        <v>3</v>
      </c>
      <c r="DB17" s="69">
        <f t="shared" ref="DB17" si="190">SUM(BQ17:CH17)</f>
        <v>12</v>
      </c>
      <c r="DC17" s="70">
        <f t="shared" ref="DC17" si="191">SUM(CI17:CZ17)</f>
        <v>0</v>
      </c>
      <c r="DD17" s="27"/>
    </row>
    <row r="18" spans="1:108" ht="18">
      <c r="A18" s="100" t="s">
        <v>157</v>
      </c>
      <c r="B18" s="53" t="s">
        <v>145</v>
      </c>
      <c r="C18" s="54" t="s">
        <v>70</v>
      </c>
      <c r="D18" s="55"/>
      <c r="E18" s="56">
        <f>VLOOKUP($C18, 'TEAM DETAIL SCORING'!$C$4:'TEAM DETAIL SCORING'!$Y$250,3,FALSE)</f>
        <v>4</v>
      </c>
      <c r="F18" s="56">
        <f>VLOOKUP($C18, 'TEAM DETAIL SCORING'!$C$4:'TEAM DETAIL SCORING'!$Y$250,4,FALSE)</f>
        <v>5</v>
      </c>
      <c r="G18" s="56">
        <f>VLOOKUP($C18, 'TEAM DETAIL SCORING'!$C$4:'TEAM DETAIL SCORING'!$Y$250,5,FALSE)</f>
        <v>4</v>
      </c>
      <c r="H18" s="56">
        <f>VLOOKUP($C18, 'TEAM DETAIL SCORING'!$C$4:'TEAM DETAIL SCORING'!$Y$250,6,FALSE)</f>
        <v>5</v>
      </c>
      <c r="I18" s="56">
        <f>VLOOKUP($C18, 'TEAM DETAIL SCORING'!$C$4:'TEAM DETAIL SCORING'!$Y$250,7,FALSE)</f>
        <v>6</v>
      </c>
      <c r="J18" s="56">
        <f>VLOOKUP($C18, 'TEAM DETAIL SCORING'!$C$4:'TEAM DETAIL SCORING'!$Y$250,8,FALSE)</f>
        <v>3</v>
      </c>
      <c r="K18" s="56">
        <f>VLOOKUP($C18, 'TEAM DETAIL SCORING'!$C$4:'TEAM DETAIL SCORING'!$Y$250,9,FALSE)</f>
        <v>6</v>
      </c>
      <c r="L18" s="56">
        <f>VLOOKUP($C18, 'TEAM DETAIL SCORING'!$C$4:'TEAM DETAIL SCORING'!$Y$250,10,FALSE)</f>
        <v>5</v>
      </c>
      <c r="M18" s="56">
        <f>VLOOKUP($C18, 'TEAM DETAIL SCORING'!$C$4:'TEAM DETAIL SCORING'!$Y$250,11,FALSE)</f>
        <v>6</v>
      </c>
      <c r="N18" s="57">
        <f>VLOOKUP($C18, 'TEAM DETAIL SCORING'!$C$4:'TEAM DETAIL SCORING'!$Y$250,12,FALSE)</f>
        <v>44</v>
      </c>
      <c r="O18" s="56">
        <f>VLOOKUP($C18, 'TEAM DETAIL SCORING'!$C$4:'TEAM DETAIL SCORING'!$Y$250,13,FALSE)</f>
        <v>5</v>
      </c>
      <c r="P18" s="56">
        <f>VLOOKUP($C18, 'TEAM DETAIL SCORING'!$C$4:'TEAM DETAIL SCORING'!$Y$250,14,FALSE)</f>
        <v>4</v>
      </c>
      <c r="Q18" s="56">
        <f>VLOOKUP($C18, 'TEAM DETAIL SCORING'!$C$4:'TEAM DETAIL SCORING'!$Y$250,15,FALSE)</f>
        <v>4</v>
      </c>
      <c r="R18" s="56">
        <f>VLOOKUP($C18, 'TEAM DETAIL SCORING'!$C$4:'TEAM DETAIL SCORING'!$Y$250,16,FALSE)</f>
        <v>4</v>
      </c>
      <c r="S18" s="56">
        <f>VLOOKUP($C18, 'TEAM DETAIL SCORING'!$C$4:'TEAM DETAIL SCORING'!$Y$250,17,FALSE)</f>
        <v>6</v>
      </c>
      <c r="T18" s="56">
        <f>VLOOKUP($C18, 'TEAM DETAIL SCORING'!$C$4:'TEAM DETAIL SCORING'!$Y$250,18,FALSE)</f>
        <v>5</v>
      </c>
      <c r="U18" s="56">
        <f>VLOOKUP($C18, 'TEAM DETAIL SCORING'!$C$4:'TEAM DETAIL SCORING'!$Y$250,19,FALSE)</f>
        <v>6</v>
      </c>
      <c r="V18" s="56">
        <f>VLOOKUP($C18, 'TEAM DETAIL SCORING'!$C$4:'TEAM DETAIL SCORING'!$Y$250,20,FALSE)</f>
        <v>4</v>
      </c>
      <c r="W18" s="56">
        <f>VLOOKUP($C18, 'TEAM DETAIL SCORING'!$C$4:'TEAM DETAIL SCORING'!$Y$250,21,FALSE)</f>
        <v>5</v>
      </c>
      <c r="X18" s="57">
        <f>VLOOKUP($C18, 'TEAM DETAIL SCORING'!$C$4:'TEAM DETAIL SCORING'!$Y$250,22,FALSE)</f>
        <v>43</v>
      </c>
      <c r="Y18" s="57">
        <f t="shared" si="8"/>
        <v>87</v>
      </c>
      <c r="Z18" s="21"/>
      <c r="AA18" s="7">
        <f t="shared" ref="AA18:AI18" si="192">IF(E18="","",E18-E$4)</f>
        <v>0</v>
      </c>
      <c r="AB18" s="7">
        <f t="shared" si="192"/>
        <v>1</v>
      </c>
      <c r="AC18" s="7">
        <f t="shared" si="192"/>
        <v>1</v>
      </c>
      <c r="AD18" s="7">
        <f t="shared" si="192"/>
        <v>1</v>
      </c>
      <c r="AE18" s="7">
        <f t="shared" si="192"/>
        <v>1</v>
      </c>
      <c r="AF18" s="7">
        <f t="shared" si="192"/>
        <v>0</v>
      </c>
      <c r="AG18" s="7">
        <f t="shared" si="192"/>
        <v>2</v>
      </c>
      <c r="AH18" s="7">
        <f t="shared" si="192"/>
        <v>0</v>
      </c>
      <c r="AI18" s="7">
        <f t="shared" si="192"/>
        <v>2</v>
      </c>
      <c r="AJ18" s="7">
        <f t="shared" ref="AJ18:AR18" si="193">IF(O18="","",O18-O$4)</f>
        <v>1</v>
      </c>
      <c r="AK18" s="7">
        <f t="shared" si="193"/>
        <v>1</v>
      </c>
      <c r="AL18" s="7">
        <f t="shared" si="193"/>
        <v>0</v>
      </c>
      <c r="AM18" s="7">
        <f t="shared" si="193"/>
        <v>1</v>
      </c>
      <c r="AN18" s="7">
        <f t="shared" si="193"/>
        <v>1</v>
      </c>
      <c r="AO18" s="7">
        <f t="shared" si="193"/>
        <v>1</v>
      </c>
      <c r="AP18" s="7">
        <f t="shared" si="193"/>
        <v>2</v>
      </c>
      <c r="AQ18" s="7">
        <f t="shared" si="193"/>
        <v>0</v>
      </c>
      <c r="AR18" s="7">
        <f t="shared" si="193"/>
        <v>0</v>
      </c>
      <c r="AS18" s="65">
        <f t="shared" ref="AS18" si="194">COUNTIF($AA18:$AR18,"=-2")</f>
        <v>0</v>
      </c>
      <c r="AT18" s="66">
        <f t="shared" ref="AT18" si="195">COUNTIF($AA18:$AR18,"=-1")</f>
        <v>0</v>
      </c>
      <c r="AU18" s="66">
        <f t="shared" ref="AU18" si="196">COUNTIF($AA18:$AR18,"=0")</f>
        <v>6</v>
      </c>
      <c r="AV18" s="66">
        <f t="shared" ref="AV18" si="197">COUNTIF($AA18:$AR18,"=1")</f>
        <v>9</v>
      </c>
      <c r="AW18" s="66">
        <f t="shared" ref="AW18" si="198">COUNTIF($AA18:$AR18,"=2")</f>
        <v>3</v>
      </c>
      <c r="AX18" s="67">
        <f t="shared" ref="AX18" si="199">COUNTIF($AA18:$AR18,"&gt;2")</f>
        <v>0</v>
      </c>
      <c r="AY18" s="50" t="str">
        <f t="shared" ref="AY18:BN18" si="200">IF(AA$4=3,AA18,"")</f>
        <v/>
      </c>
      <c r="AZ18" s="50" t="str">
        <f t="shared" si="200"/>
        <v/>
      </c>
      <c r="BA18" s="50">
        <f t="shared" si="200"/>
        <v>1</v>
      </c>
      <c r="BB18" s="50" t="str">
        <f t="shared" si="200"/>
        <v/>
      </c>
      <c r="BC18" s="50" t="str">
        <f t="shared" si="200"/>
        <v/>
      </c>
      <c r="BD18" s="50">
        <f t="shared" si="200"/>
        <v>0</v>
      </c>
      <c r="BE18" s="50" t="str">
        <f t="shared" si="200"/>
        <v/>
      </c>
      <c r="BF18" s="50" t="str">
        <f t="shared" si="200"/>
        <v/>
      </c>
      <c r="BG18" s="50" t="str">
        <f t="shared" si="200"/>
        <v/>
      </c>
      <c r="BH18" s="50" t="str">
        <f t="shared" si="200"/>
        <v/>
      </c>
      <c r="BI18" s="50">
        <f t="shared" si="200"/>
        <v>1</v>
      </c>
      <c r="BJ18" s="50" t="str">
        <f t="shared" si="200"/>
        <v/>
      </c>
      <c r="BK18" s="50">
        <f t="shared" si="200"/>
        <v>1</v>
      </c>
      <c r="BL18" s="50" t="str">
        <f t="shared" si="200"/>
        <v/>
      </c>
      <c r="BM18" s="50" t="str">
        <f t="shared" si="200"/>
        <v/>
      </c>
      <c r="BN18" s="50" t="str">
        <f t="shared" si="200"/>
        <v/>
      </c>
      <c r="BO18" s="50" t="str">
        <f t="shared" ref="BO18:BP18" si="201">IF(AQ$4=3,AQ18,"")</f>
        <v/>
      </c>
      <c r="BP18" s="51" t="str">
        <f t="shared" si="201"/>
        <v/>
      </c>
      <c r="BQ18" s="50">
        <f t="shared" ref="BQ18:CF18" si="202">IF(AA$4=4,AA18,"")</f>
        <v>0</v>
      </c>
      <c r="BR18" s="50">
        <f t="shared" si="202"/>
        <v>1</v>
      </c>
      <c r="BS18" s="50" t="str">
        <f t="shared" si="202"/>
        <v/>
      </c>
      <c r="BT18" s="50">
        <f t="shared" si="202"/>
        <v>1</v>
      </c>
      <c r="BU18" s="50" t="str">
        <f t="shared" si="202"/>
        <v/>
      </c>
      <c r="BV18" s="50" t="str">
        <f t="shared" si="202"/>
        <v/>
      </c>
      <c r="BW18" s="50">
        <f t="shared" si="202"/>
        <v>2</v>
      </c>
      <c r="BX18" s="50" t="str">
        <f t="shared" si="202"/>
        <v/>
      </c>
      <c r="BY18" s="50">
        <f t="shared" si="202"/>
        <v>2</v>
      </c>
      <c r="BZ18" s="50">
        <f t="shared" si="202"/>
        <v>1</v>
      </c>
      <c r="CA18" s="50" t="str">
        <f t="shared" si="202"/>
        <v/>
      </c>
      <c r="CB18" s="50">
        <f t="shared" si="202"/>
        <v>0</v>
      </c>
      <c r="CC18" s="50" t="str">
        <f t="shared" si="202"/>
        <v/>
      </c>
      <c r="CD18" s="50" t="str">
        <f t="shared" si="202"/>
        <v/>
      </c>
      <c r="CE18" s="50">
        <f t="shared" si="202"/>
        <v>1</v>
      </c>
      <c r="CF18" s="50">
        <f t="shared" si="202"/>
        <v>2</v>
      </c>
      <c r="CG18" s="50">
        <f t="shared" ref="CG18:CH18" si="203">IF(AQ$4=4,AQ18,"")</f>
        <v>0</v>
      </c>
      <c r="CH18" s="50" t="str">
        <f t="shared" si="203"/>
        <v/>
      </c>
      <c r="CI18" s="61" t="str">
        <f t="shared" ref="CI18:CX18" si="204">IF(AA$4=5,AA18,"")</f>
        <v/>
      </c>
      <c r="CJ18" s="50" t="str">
        <f t="shared" si="204"/>
        <v/>
      </c>
      <c r="CK18" s="50" t="str">
        <f t="shared" si="204"/>
        <v/>
      </c>
      <c r="CL18" s="50" t="str">
        <f t="shared" si="204"/>
        <v/>
      </c>
      <c r="CM18" s="50">
        <f t="shared" si="204"/>
        <v>1</v>
      </c>
      <c r="CN18" s="50" t="str">
        <f t="shared" si="204"/>
        <v/>
      </c>
      <c r="CO18" s="50" t="str">
        <f t="shared" si="204"/>
        <v/>
      </c>
      <c r="CP18" s="50">
        <f t="shared" si="204"/>
        <v>0</v>
      </c>
      <c r="CQ18" s="50" t="str">
        <f t="shared" si="204"/>
        <v/>
      </c>
      <c r="CR18" s="50" t="str">
        <f t="shared" si="204"/>
        <v/>
      </c>
      <c r="CS18" s="50" t="str">
        <f t="shared" si="204"/>
        <v/>
      </c>
      <c r="CT18" s="50" t="str">
        <f t="shared" si="204"/>
        <v/>
      </c>
      <c r="CU18" s="50" t="str">
        <f t="shared" si="204"/>
        <v/>
      </c>
      <c r="CV18" s="50">
        <f t="shared" si="204"/>
        <v>1</v>
      </c>
      <c r="CW18" s="50" t="str">
        <f t="shared" si="204"/>
        <v/>
      </c>
      <c r="CX18" s="50" t="str">
        <f t="shared" si="204"/>
        <v/>
      </c>
      <c r="CY18" s="50" t="str">
        <f t="shared" ref="CY18:CZ18" si="205">IF(AQ$4=5,AQ18,"")</f>
        <v/>
      </c>
      <c r="CZ18" s="50">
        <f t="shared" si="205"/>
        <v>0</v>
      </c>
      <c r="DA18" s="68">
        <f t="shared" ref="DA18" si="206">SUM(AY18:BP18)</f>
        <v>3</v>
      </c>
      <c r="DB18" s="69">
        <f t="shared" ref="DB18" si="207">SUM(BQ18:CH18)</f>
        <v>10</v>
      </c>
      <c r="DC18" s="70">
        <f t="shared" ref="DC18" si="208">SUM(CI18:CZ18)</f>
        <v>2</v>
      </c>
      <c r="DD18" s="27"/>
    </row>
    <row r="19" spans="1:108" ht="18">
      <c r="A19" s="100">
        <v>14</v>
      </c>
      <c r="B19" s="53" t="s">
        <v>144</v>
      </c>
      <c r="C19" s="54" t="s">
        <v>74</v>
      </c>
      <c r="D19" s="55"/>
      <c r="E19" s="56">
        <f>VLOOKUP($C19, 'TEAM DETAIL SCORING'!$C$4:'TEAM DETAIL SCORING'!$Y$250,3,FALSE)</f>
        <v>4</v>
      </c>
      <c r="F19" s="56">
        <f>VLOOKUP($C19, 'TEAM DETAIL SCORING'!$C$4:'TEAM DETAIL SCORING'!$Y$250,4,FALSE)</f>
        <v>3</v>
      </c>
      <c r="G19" s="56">
        <f>VLOOKUP($C19, 'TEAM DETAIL SCORING'!$C$4:'TEAM DETAIL SCORING'!$Y$250,5,FALSE)</f>
        <v>4</v>
      </c>
      <c r="H19" s="56">
        <f>VLOOKUP($C19, 'TEAM DETAIL SCORING'!$C$4:'TEAM DETAIL SCORING'!$Y$250,6,FALSE)</f>
        <v>6</v>
      </c>
      <c r="I19" s="56">
        <f>VLOOKUP($C19, 'TEAM DETAIL SCORING'!$C$4:'TEAM DETAIL SCORING'!$Y$250,7,FALSE)</f>
        <v>4</v>
      </c>
      <c r="J19" s="56">
        <f>VLOOKUP($C19, 'TEAM DETAIL SCORING'!$C$4:'TEAM DETAIL SCORING'!$Y$250,8,FALSE)</f>
        <v>5</v>
      </c>
      <c r="K19" s="56">
        <f>VLOOKUP($C19, 'TEAM DETAIL SCORING'!$C$4:'TEAM DETAIL SCORING'!$Y$250,9,FALSE)</f>
        <v>5</v>
      </c>
      <c r="L19" s="56">
        <f>VLOOKUP($C19, 'TEAM DETAIL SCORING'!$C$4:'TEAM DETAIL SCORING'!$Y$250,10,FALSE)</f>
        <v>6</v>
      </c>
      <c r="M19" s="56">
        <f>VLOOKUP($C19, 'TEAM DETAIL SCORING'!$C$4:'TEAM DETAIL SCORING'!$Y$250,11,FALSE)</f>
        <v>5</v>
      </c>
      <c r="N19" s="57">
        <f>VLOOKUP($C19, 'TEAM DETAIL SCORING'!$C$4:'TEAM DETAIL SCORING'!$Y$250,12,FALSE)</f>
        <v>42</v>
      </c>
      <c r="O19" s="56">
        <f>VLOOKUP($C19, 'TEAM DETAIL SCORING'!$C$4:'TEAM DETAIL SCORING'!$Y$250,13,FALSE)</f>
        <v>7</v>
      </c>
      <c r="P19" s="56">
        <f>VLOOKUP($C19, 'TEAM DETAIL SCORING'!$C$4:'TEAM DETAIL SCORING'!$Y$250,14,FALSE)</f>
        <v>3</v>
      </c>
      <c r="Q19" s="56">
        <f>VLOOKUP($C19, 'TEAM DETAIL SCORING'!$C$4:'TEAM DETAIL SCORING'!$Y$250,15,FALSE)</f>
        <v>5</v>
      </c>
      <c r="R19" s="56">
        <f>VLOOKUP($C19, 'TEAM DETAIL SCORING'!$C$4:'TEAM DETAIL SCORING'!$Y$250,16,FALSE)</f>
        <v>5</v>
      </c>
      <c r="S19" s="56">
        <f>VLOOKUP($C19, 'TEAM DETAIL SCORING'!$C$4:'TEAM DETAIL SCORING'!$Y$250,17,FALSE)</f>
        <v>5</v>
      </c>
      <c r="T19" s="56">
        <f>VLOOKUP($C19, 'TEAM DETAIL SCORING'!$C$4:'TEAM DETAIL SCORING'!$Y$250,18,FALSE)</f>
        <v>3</v>
      </c>
      <c r="U19" s="56">
        <f>VLOOKUP($C19, 'TEAM DETAIL SCORING'!$C$4:'TEAM DETAIL SCORING'!$Y$250,19,FALSE)</f>
        <v>5</v>
      </c>
      <c r="V19" s="56">
        <f>VLOOKUP($C19, 'TEAM DETAIL SCORING'!$C$4:'TEAM DETAIL SCORING'!$Y$250,20,FALSE)</f>
        <v>6</v>
      </c>
      <c r="W19" s="56">
        <f>VLOOKUP($C19, 'TEAM DETAIL SCORING'!$C$4:'TEAM DETAIL SCORING'!$Y$250,21,FALSE)</f>
        <v>7</v>
      </c>
      <c r="X19" s="57">
        <f>VLOOKUP($C19, 'TEAM DETAIL SCORING'!$C$4:'TEAM DETAIL SCORING'!$Y$250,22,FALSE)</f>
        <v>46</v>
      </c>
      <c r="Y19" s="57">
        <f t="shared" si="8"/>
        <v>88</v>
      </c>
      <c r="Z19" s="21"/>
      <c r="AA19" s="7">
        <f t="shared" ref="AA19:AI19" si="209">IF(E19="","",E19-E$4)</f>
        <v>0</v>
      </c>
      <c r="AB19" s="7">
        <f t="shared" si="209"/>
        <v>-1</v>
      </c>
      <c r="AC19" s="7">
        <f t="shared" si="209"/>
        <v>1</v>
      </c>
      <c r="AD19" s="7">
        <f t="shared" si="209"/>
        <v>2</v>
      </c>
      <c r="AE19" s="7">
        <f t="shared" si="209"/>
        <v>-1</v>
      </c>
      <c r="AF19" s="7">
        <f t="shared" si="209"/>
        <v>2</v>
      </c>
      <c r="AG19" s="7">
        <f t="shared" si="209"/>
        <v>1</v>
      </c>
      <c r="AH19" s="7">
        <f t="shared" si="209"/>
        <v>1</v>
      </c>
      <c r="AI19" s="7">
        <f t="shared" si="209"/>
        <v>1</v>
      </c>
      <c r="AJ19" s="7">
        <f t="shared" ref="AJ19:AR19" si="210">IF(O19="","",O19-O$4)</f>
        <v>3</v>
      </c>
      <c r="AK19" s="7">
        <f t="shared" si="210"/>
        <v>0</v>
      </c>
      <c r="AL19" s="7">
        <f t="shared" si="210"/>
        <v>1</v>
      </c>
      <c r="AM19" s="7">
        <f t="shared" si="210"/>
        <v>2</v>
      </c>
      <c r="AN19" s="7">
        <f t="shared" si="210"/>
        <v>0</v>
      </c>
      <c r="AO19" s="7">
        <f t="shared" si="210"/>
        <v>-1</v>
      </c>
      <c r="AP19" s="7">
        <f t="shared" si="210"/>
        <v>1</v>
      </c>
      <c r="AQ19" s="7">
        <f t="shared" si="210"/>
        <v>2</v>
      </c>
      <c r="AR19" s="7">
        <f t="shared" si="210"/>
        <v>2</v>
      </c>
      <c r="AS19" s="65">
        <f t="shared" ref="AS19" si="211">COUNTIF($AA19:$AR19,"=-2")</f>
        <v>0</v>
      </c>
      <c r="AT19" s="66">
        <f t="shared" ref="AT19" si="212">COUNTIF($AA19:$AR19,"=-1")</f>
        <v>3</v>
      </c>
      <c r="AU19" s="66">
        <f t="shared" ref="AU19" si="213">COUNTIF($AA19:$AR19,"=0")</f>
        <v>3</v>
      </c>
      <c r="AV19" s="66">
        <f t="shared" ref="AV19" si="214">COUNTIF($AA19:$AR19,"=1")</f>
        <v>6</v>
      </c>
      <c r="AW19" s="66">
        <f t="shared" ref="AW19" si="215">COUNTIF($AA19:$AR19,"=2")</f>
        <v>5</v>
      </c>
      <c r="AX19" s="67">
        <f t="shared" ref="AX19" si="216">COUNTIF($AA19:$AR19,"&gt;2")</f>
        <v>1</v>
      </c>
      <c r="AY19" s="50" t="str">
        <f t="shared" ref="AY19:BN19" si="217">IF(AA$4=3,AA19,"")</f>
        <v/>
      </c>
      <c r="AZ19" s="50" t="str">
        <f t="shared" si="217"/>
        <v/>
      </c>
      <c r="BA19" s="50">
        <f t="shared" si="217"/>
        <v>1</v>
      </c>
      <c r="BB19" s="50" t="str">
        <f t="shared" si="217"/>
        <v/>
      </c>
      <c r="BC19" s="50" t="str">
        <f t="shared" si="217"/>
        <v/>
      </c>
      <c r="BD19" s="50">
        <f t="shared" si="217"/>
        <v>2</v>
      </c>
      <c r="BE19" s="50" t="str">
        <f t="shared" si="217"/>
        <v/>
      </c>
      <c r="BF19" s="50" t="str">
        <f t="shared" si="217"/>
        <v/>
      </c>
      <c r="BG19" s="50" t="str">
        <f t="shared" si="217"/>
        <v/>
      </c>
      <c r="BH19" s="50" t="str">
        <f t="shared" si="217"/>
        <v/>
      </c>
      <c r="BI19" s="50">
        <f t="shared" si="217"/>
        <v>0</v>
      </c>
      <c r="BJ19" s="50" t="str">
        <f t="shared" si="217"/>
        <v/>
      </c>
      <c r="BK19" s="50">
        <f t="shared" si="217"/>
        <v>2</v>
      </c>
      <c r="BL19" s="50" t="str">
        <f t="shared" si="217"/>
        <v/>
      </c>
      <c r="BM19" s="50" t="str">
        <f t="shared" si="217"/>
        <v/>
      </c>
      <c r="BN19" s="50" t="str">
        <f t="shared" si="217"/>
        <v/>
      </c>
      <c r="BO19" s="50" t="str">
        <f t="shared" ref="BO19:BP19" si="218">IF(AQ$4=3,AQ19,"")</f>
        <v/>
      </c>
      <c r="BP19" s="51" t="str">
        <f t="shared" si="218"/>
        <v/>
      </c>
      <c r="BQ19" s="50">
        <f t="shared" ref="BQ19:CF19" si="219">IF(AA$4=4,AA19,"")</f>
        <v>0</v>
      </c>
      <c r="BR19" s="50">
        <f t="shared" si="219"/>
        <v>-1</v>
      </c>
      <c r="BS19" s="50" t="str">
        <f t="shared" si="219"/>
        <v/>
      </c>
      <c r="BT19" s="50">
        <f t="shared" si="219"/>
        <v>2</v>
      </c>
      <c r="BU19" s="50" t="str">
        <f t="shared" si="219"/>
        <v/>
      </c>
      <c r="BV19" s="50" t="str">
        <f t="shared" si="219"/>
        <v/>
      </c>
      <c r="BW19" s="50">
        <f t="shared" si="219"/>
        <v>1</v>
      </c>
      <c r="BX19" s="50" t="str">
        <f t="shared" si="219"/>
        <v/>
      </c>
      <c r="BY19" s="50">
        <f t="shared" si="219"/>
        <v>1</v>
      </c>
      <c r="BZ19" s="50">
        <f t="shared" si="219"/>
        <v>3</v>
      </c>
      <c r="CA19" s="50" t="str">
        <f t="shared" si="219"/>
        <v/>
      </c>
      <c r="CB19" s="50">
        <f t="shared" si="219"/>
        <v>1</v>
      </c>
      <c r="CC19" s="50" t="str">
        <f t="shared" si="219"/>
        <v/>
      </c>
      <c r="CD19" s="50" t="str">
        <f t="shared" si="219"/>
        <v/>
      </c>
      <c r="CE19" s="50">
        <f t="shared" si="219"/>
        <v>-1</v>
      </c>
      <c r="CF19" s="50">
        <f t="shared" si="219"/>
        <v>1</v>
      </c>
      <c r="CG19" s="50">
        <f t="shared" ref="CG19:CH19" si="220">IF(AQ$4=4,AQ19,"")</f>
        <v>2</v>
      </c>
      <c r="CH19" s="50" t="str">
        <f t="shared" si="220"/>
        <v/>
      </c>
      <c r="CI19" s="61" t="str">
        <f t="shared" ref="CI19:CX19" si="221">IF(AA$4=5,AA19,"")</f>
        <v/>
      </c>
      <c r="CJ19" s="50" t="str">
        <f t="shared" si="221"/>
        <v/>
      </c>
      <c r="CK19" s="50" t="str">
        <f t="shared" si="221"/>
        <v/>
      </c>
      <c r="CL19" s="50" t="str">
        <f t="shared" si="221"/>
        <v/>
      </c>
      <c r="CM19" s="50">
        <f t="shared" si="221"/>
        <v>-1</v>
      </c>
      <c r="CN19" s="50" t="str">
        <f t="shared" si="221"/>
        <v/>
      </c>
      <c r="CO19" s="50" t="str">
        <f t="shared" si="221"/>
        <v/>
      </c>
      <c r="CP19" s="50">
        <f t="shared" si="221"/>
        <v>1</v>
      </c>
      <c r="CQ19" s="50" t="str">
        <f t="shared" si="221"/>
        <v/>
      </c>
      <c r="CR19" s="50" t="str">
        <f t="shared" si="221"/>
        <v/>
      </c>
      <c r="CS19" s="50" t="str">
        <f t="shared" si="221"/>
        <v/>
      </c>
      <c r="CT19" s="50" t="str">
        <f t="shared" si="221"/>
        <v/>
      </c>
      <c r="CU19" s="50" t="str">
        <f t="shared" si="221"/>
        <v/>
      </c>
      <c r="CV19" s="50">
        <f t="shared" si="221"/>
        <v>0</v>
      </c>
      <c r="CW19" s="50" t="str">
        <f t="shared" si="221"/>
        <v/>
      </c>
      <c r="CX19" s="50" t="str">
        <f t="shared" si="221"/>
        <v/>
      </c>
      <c r="CY19" s="50" t="str">
        <f t="shared" ref="CY19:CZ19" si="222">IF(AQ$4=5,AQ19,"")</f>
        <v/>
      </c>
      <c r="CZ19" s="50">
        <f t="shared" si="222"/>
        <v>2</v>
      </c>
      <c r="DA19" s="68">
        <f t="shared" ref="DA19" si="223">SUM(AY19:BP19)</f>
        <v>5</v>
      </c>
      <c r="DB19" s="69">
        <f t="shared" ref="DB19" si="224">SUM(BQ19:CH19)</f>
        <v>9</v>
      </c>
      <c r="DC19" s="70">
        <f t="shared" ref="DC19" si="225">SUM(CI19:CZ19)</f>
        <v>2</v>
      </c>
      <c r="DD19" s="27"/>
    </row>
    <row r="20" spans="1:108" ht="18">
      <c r="A20" s="100">
        <v>15</v>
      </c>
      <c r="B20" s="53" t="s">
        <v>137</v>
      </c>
      <c r="C20" s="54" t="s">
        <v>96</v>
      </c>
      <c r="D20" s="55"/>
      <c r="E20" s="56">
        <f>VLOOKUP($C20, 'TEAM DETAIL SCORING'!$C$4:'TEAM DETAIL SCORING'!$Y$250,3,FALSE)</f>
        <v>5</v>
      </c>
      <c r="F20" s="56">
        <f>VLOOKUP($C20, 'TEAM DETAIL SCORING'!$C$4:'TEAM DETAIL SCORING'!$Y$250,4,FALSE)</f>
        <v>5</v>
      </c>
      <c r="G20" s="56">
        <f>VLOOKUP($C20, 'TEAM DETAIL SCORING'!$C$4:'TEAM DETAIL SCORING'!$Y$250,5,FALSE)</f>
        <v>3</v>
      </c>
      <c r="H20" s="56">
        <f>VLOOKUP($C20, 'TEAM DETAIL SCORING'!$C$4:'TEAM DETAIL SCORING'!$Y$250,6,FALSE)</f>
        <v>5</v>
      </c>
      <c r="I20" s="56">
        <f>VLOOKUP($C20, 'TEAM DETAIL SCORING'!$C$4:'TEAM DETAIL SCORING'!$Y$250,7,FALSE)</f>
        <v>7</v>
      </c>
      <c r="J20" s="56">
        <f>VLOOKUP($C20, 'TEAM DETAIL SCORING'!$C$4:'TEAM DETAIL SCORING'!$Y$250,8,FALSE)</f>
        <v>3</v>
      </c>
      <c r="K20" s="56">
        <f>VLOOKUP($C20, 'TEAM DETAIL SCORING'!$C$4:'TEAM DETAIL SCORING'!$Y$250,9,FALSE)</f>
        <v>4</v>
      </c>
      <c r="L20" s="56">
        <f>VLOOKUP($C20, 'TEAM DETAIL SCORING'!$C$4:'TEAM DETAIL SCORING'!$Y$250,10,FALSE)</f>
        <v>6</v>
      </c>
      <c r="M20" s="56">
        <f>VLOOKUP($C20, 'TEAM DETAIL SCORING'!$C$4:'TEAM DETAIL SCORING'!$Y$250,11,FALSE)</f>
        <v>5</v>
      </c>
      <c r="N20" s="57">
        <f>VLOOKUP($C20, 'TEAM DETAIL SCORING'!$C$4:'TEAM DETAIL SCORING'!$Y$250,12,FALSE)</f>
        <v>43</v>
      </c>
      <c r="O20" s="56">
        <f>VLOOKUP($C20, 'TEAM DETAIL SCORING'!$C$4:'TEAM DETAIL SCORING'!$Y$250,13,FALSE)</f>
        <v>4</v>
      </c>
      <c r="P20" s="56">
        <f>VLOOKUP($C20, 'TEAM DETAIL SCORING'!$C$4:'TEAM DETAIL SCORING'!$Y$250,14,FALSE)</f>
        <v>5</v>
      </c>
      <c r="Q20" s="56">
        <f>VLOOKUP($C20, 'TEAM DETAIL SCORING'!$C$4:'TEAM DETAIL SCORING'!$Y$250,15,FALSE)</f>
        <v>4</v>
      </c>
      <c r="R20" s="56">
        <f>VLOOKUP($C20, 'TEAM DETAIL SCORING'!$C$4:'TEAM DETAIL SCORING'!$Y$250,16,FALSE)</f>
        <v>5</v>
      </c>
      <c r="S20" s="56">
        <f>VLOOKUP($C20, 'TEAM DETAIL SCORING'!$C$4:'TEAM DETAIL SCORING'!$Y$250,17,FALSE)</f>
        <v>6</v>
      </c>
      <c r="T20" s="56">
        <f>VLOOKUP($C20, 'TEAM DETAIL SCORING'!$C$4:'TEAM DETAIL SCORING'!$Y$250,18,FALSE)</f>
        <v>6</v>
      </c>
      <c r="U20" s="56">
        <f>VLOOKUP($C20, 'TEAM DETAIL SCORING'!$C$4:'TEAM DETAIL SCORING'!$Y$250,19,FALSE)</f>
        <v>4</v>
      </c>
      <c r="V20" s="56">
        <f>VLOOKUP($C20, 'TEAM DETAIL SCORING'!$C$4:'TEAM DETAIL SCORING'!$Y$250,20,FALSE)</f>
        <v>5</v>
      </c>
      <c r="W20" s="56">
        <f>VLOOKUP($C20, 'TEAM DETAIL SCORING'!$C$4:'TEAM DETAIL SCORING'!$Y$250,21,FALSE)</f>
        <v>7</v>
      </c>
      <c r="X20" s="57">
        <f>VLOOKUP($C20, 'TEAM DETAIL SCORING'!$C$4:'TEAM DETAIL SCORING'!$Y$250,22,FALSE)</f>
        <v>46</v>
      </c>
      <c r="Y20" s="57">
        <f t="shared" si="8"/>
        <v>89</v>
      </c>
      <c r="Z20" s="21"/>
      <c r="AA20" s="7">
        <f t="shared" ref="AA20:AI20" si="226">IF(E20="","",E20-E$4)</f>
        <v>1</v>
      </c>
      <c r="AB20" s="7">
        <f t="shared" si="226"/>
        <v>1</v>
      </c>
      <c r="AC20" s="7">
        <f t="shared" si="226"/>
        <v>0</v>
      </c>
      <c r="AD20" s="7">
        <f t="shared" si="226"/>
        <v>1</v>
      </c>
      <c r="AE20" s="7">
        <f t="shared" si="226"/>
        <v>2</v>
      </c>
      <c r="AF20" s="7">
        <f t="shared" si="226"/>
        <v>0</v>
      </c>
      <c r="AG20" s="7">
        <f t="shared" si="226"/>
        <v>0</v>
      </c>
      <c r="AH20" s="7">
        <f t="shared" si="226"/>
        <v>1</v>
      </c>
      <c r="AI20" s="7">
        <f t="shared" si="226"/>
        <v>1</v>
      </c>
      <c r="AJ20" s="7">
        <f t="shared" ref="AJ20:AR20" si="227">IF(O20="","",O20-O$4)</f>
        <v>0</v>
      </c>
      <c r="AK20" s="7">
        <f t="shared" si="227"/>
        <v>2</v>
      </c>
      <c r="AL20" s="7">
        <f t="shared" si="227"/>
        <v>0</v>
      </c>
      <c r="AM20" s="7">
        <f t="shared" si="227"/>
        <v>2</v>
      </c>
      <c r="AN20" s="7">
        <f t="shared" si="227"/>
        <v>1</v>
      </c>
      <c r="AO20" s="7">
        <f t="shared" si="227"/>
        <v>2</v>
      </c>
      <c r="AP20" s="7">
        <f t="shared" si="227"/>
        <v>0</v>
      </c>
      <c r="AQ20" s="7">
        <f t="shared" si="227"/>
        <v>1</v>
      </c>
      <c r="AR20" s="7">
        <f t="shared" si="227"/>
        <v>2</v>
      </c>
      <c r="AS20" s="65">
        <f t="shared" ref="AS20" si="228">COUNTIF($AA20:$AR20,"=-2")</f>
        <v>0</v>
      </c>
      <c r="AT20" s="66">
        <f t="shared" ref="AT20" si="229">COUNTIF($AA20:$AR20,"=-1")</f>
        <v>0</v>
      </c>
      <c r="AU20" s="66">
        <f t="shared" ref="AU20" si="230">COUNTIF($AA20:$AR20,"=0")</f>
        <v>6</v>
      </c>
      <c r="AV20" s="66">
        <f t="shared" ref="AV20" si="231">COUNTIF($AA20:$AR20,"=1")</f>
        <v>7</v>
      </c>
      <c r="AW20" s="66">
        <f t="shared" ref="AW20" si="232">COUNTIF($AA20:$AR20,"=2")</f>
        <v>5</v>
      </c>
      <c r="AX20" s="67">
        <f t="shared" ref="AX20" si="233">COUNTIF($AA20:$AR20,"&gt;2")</f>
        <v>0</v>
      </c>
      <c r="AY20" s="50" t="str">
        <f t="shared" ref="AY20:BN20" si="234">IF(AA$4=3,AA20,"")</f>
        <v/>
      </c>
      <c r="AZ20" s="50" t="str">
        <f t="shared" si="234"/>
        <v/>
      </c>
      <c r="BA20" s="50">
        <f t="shared" si="234"/>
        <v>0</v>
      </c>
      <c r="BB20" s="50" t="str">
        <f t="shared" si="234"/>
        <v/>
      </c>
      <c r="BC20" s="50" t="str">
        <f t="shared" si="234"/>
        <v/>
      </c>
      <c r="BD20" s="50">
        <f t="shared" si="234"/>
        <v>0</v>
      </c>
      <c r="BE20" s="50" t="str">
        <f t="shared" si="234"/>
        <v/>
      </c>
      <c r="BF20" s="50" t="str">
        <f t="shared" si="234"/>
        <v/>
      </c>
      <c r="BG20" s="50" t="str">
        <f t="shared" si="234"/>
        <v/>
      </c>
      <c r="BH20" s="50" t="str">
        <f t="shared" si="234"/>
        <v/>
      </c>
      <c r="BI20" s="50">
        <f t="shared" si="234"/>
        <v>2</v>
      </c>
      <c r="BJ20" s="50" t="str">
        <f t="shared" si="234"/>
        <v/>
      </c>
      <c r="BK20" s="50">
        <f t="shared" si="234"/>
        <v>2</v>
      </c>
      <c r="BL20" s="50" t="str">
        <f t="shared" si="234"/>
        <v/>
      </c>
      <c r="BM20" s="50" t="str">
        <f t="shared" si="234"/>
        <v/>
      </c>
      <c r="BN20" s="50" t="str">
        <f t="shared" si="234"/>
        <v/>
      </c>
      <c r="BO20" s="50" t="str">
        <f t="shared" ref="BO20:BP20" si="235">IF(AQ$4=3,AQ20,"")</f>
        <v/>
      </c>
      <c r="BP20" s="51" t="str">
        <f t="shared" si="235"/>
        <v/>
      </c>
      <c r="BQ20" s="50">
        <f t="shared" ref="BQ20:CF20" si="236">IF(AA$4=4,AA20,"")</f>
        <v>1</v>
      </c>
      <c r="BR20" s="50">
        <f t="shared" si="236"/>
        <v>1</v>
      </c>
      <c r="BS20" s="50" t="str">
        <f t="shared" si="236"/>
        <v/>
      </c>
      <c r="BT20" s="50">
        <f t="shared" si="236"/>
        <v>1</v>
      </c>
      <c r="BU20" s="50" t="str">
        <f t="shared" si="236"/>
        <v/>
      </c>
      <c r="BV20" s="50" t="str">
        <f t="shared" si="236"/>
        <v/>
      </c>
      <c r="BW20" s="50">
        <f t="shared" si="236"/>
        <v>0</v>
      </c>
      <c r="BX20" s="50" t="str">
        <f t="shared" si="236"/>
        <v/>
      </c>
      <c r="BY20" s="50">
        <f t="shared" si="236"/>
        <v>1</v>
      </c>
      <c r="BZ20" s="50">
        <f t="shared" si="236"/>
        <v>0</v>
      </c>
      <c r="CA20" s="50" t="str">
        <f t="shared" si="236"/>
        <v/>
      </c>
      <c r="CB20" s="50">
        <f t="shared" si="236"/>
        <v>0</v>
      </c>
      <c r="CC20" s="50" t="str">
        <f t="shared" si="236"/>
        <v/>
      </c>
      <c r="CD20" s="50" t="str">
        <f t="shared" si="236"/>
        <v/>
      </c>
      <c r="CE20" s="50">
        <f t="shared" si="236"/>
        <v>2</v>
      </c>
      <c r="CF20" s="50">
        <f t="shared" si="236"/>
        <v>0</v>
      </c>
      <c r="CG20" s="50">
        <f t="shared" ref="CG20:CH20" si="237">IF(AQ$4=4,AQ20,"")</f>
        <v>1</v>
      </c>
      <c r="CH20" s="50" t="str">
        <f t="shared" si="237"/>
        <v/>
      </c>
      <c r="CI20" s="61" t="str">
        <f t="shared" ref="CI20:CX20" si="238">IF(AA$4=5,AA20,"")</f>
        <v/>
      </c>
      <c r="CJ20" s="50" t="str">
        <f t="shared" si="238"/>
        <v/>
      </c>
      <c r="CK20" s="50" t="str">
        <f t="shared" si="238"/>
        <v/>
      </c>
      <c r="CL20" s="50" t="str">
        <f t="shared" si="238"/>
        <v/>
      </c>
      <c r="CM20" s="50">
        <f t="shared" si="238"/>
        <v>2</v>
      </c>
      <c r="CN20" s="50" t="str">
        <f t="shared" si="238"/>
        <v/>
      </c>
      <c r="CO20" s="50" t="str">
        <f t="shared" si="238"/>
        <v/>
      </c>
      <c r="CP20" s="50">
        <f t="shared" si="238"/>
        <v>1</v>
      </c>
      <c r="CQ20" s="50" t="str">
        <f t="shared" si="238"/>
        <v/>
      </c>
      <c r="CR20" s="50" t="str">
        <f t="shared" si="238"/>
        <v/>
      </c>
      <c r="CS20" s="50" t="str">
        <f t="shared" si="238"/>
        <v/>
      </c>
      <c r="CT20" s="50" t="str">
        <f t="shared" si="238"/>
        <v/>
      </c>
      <c r="CU20" s="50" t="str">
        <f t="shared" si="238"/>
        <v/>
      </c>
      <c r="CV20" s="50">
        <f t="shared" si="238"/>
        <v>1</v>
      </c>
      <c r="CW20" s="50" t="str">
        <f t="shared" si="238"/>
        <v/>
      </c>
      <c r="CX20" s="50" t="str">
        <f t="shared" si="238"/>
        <v/>
      </c>
      <c r="CY20" s="50" t="str">
        <f t="shared" ref="CY20:CZ20" si="239">IF(AQ$4=5,AQ20,"")</f>
        <v/>
      </c>
      <c r="CZ20" s="50">
        <f t="shared" si="239"/>
        <v>2</v>
      </c>
      <c r="DA20" s="68">
        <f t="shared" ref="DA20" si="240">SUM(AY20:BP20)</f>
        <v>4</v>
      </c>
      <c r="DB20" s="69">
        <f t="shared" ref="DB20" si="241">SUM(BQ20:CH20)</f>
        <v>7</v>
      </c>
      <c r="DC20" s="70">
        <f t="shared" ref="DC20" si="242">SUM(CI20:CZ20)</f>
        <v>6</v>
      </c>
      <c r="DD20" s="27"/>
    </row>
    <row r="21" spans="1:108" ht="18">
      <c r="A21" s="100">
        <v>16</v>
      </c>
      <c r="B21" s="53" t="s">
        <v>135</v>
      </c>
      <c r="C21" s="54" t="s">
        <v>104</v>
      </c>
      <c r="D21" s="55"/>
      <c r="E21" s="56">
        <f>VLOOKUP($C21, 'TEAM DETAIL SCORING'!$C$4:'TEAM DETAIL SCORING'!$Y$250,3,FALSE)</f>
        <v>5</v>
      </c>
      <c r="F21" s="56">
        <f>VLOOKUP($C21, 'TEAM DETAIL SCORING'!$C$4:'TEAM DETAIL SCORING'!$Y$250,4,FALSE)</f>
        <v>5</v>
      </c>
      <c r="G21" s="56">
        <f>VLOOKUP($C21, 'TEAM DETAIL SCORING'!$C$4:'TEAM DETAIL SCORING'!$Y$250,5,FALSE)</f>
        <v>6</v>
      </c>
      <c r="H21" s="56">
        <f>VLOOKUP($C21, 'TEAM DETAIL SCORING'!$C$4:'TEAM DETAIL SCORING'!$Y$250,6,FALSE)</f>
        <v>5</v>
      </c>
      <c r="I21" s="56">
        <f>VLOOKUP($C21, 'TEAM DETAIL SCORING'!$C$4:'TEAM DETAIL SCORING'!$Y$250,7,FALSE)</f>
        <v>8</v>
      </c>
      <c r="J21" s="56">
        <f>VLOOKUP($C21, 'TEAM DETAIL SCORING'!$C$4:'TEAM DETAIL SCORING'!$Y$250,8,FALSE)</f>
        <v>4</v>
      </c>
      <c r="K21" s="56">
        <f>VLOOKUP($C21, 'TEAM DETAIL SCORING'!$C$4:'TEAM DETAIL SCORING'!$Y$250,9,FALSE)</f>
        <v>6</v>
      </c>
      <c r="L21" s="56">
        <f>VLOOKUP($C21, 'TEAM DETAIL SCORING'!$C$4:'TEAM DETAIL SCORING'!$Y$250,10,FALSE)</f>
        <v>6</v>
      </c>
      <c r="M21" s="56">
        <f>VLOOKUP($C21, 'TEAM DETAIL SCORING'!$C$4:'TEAM DETAIL SCORING'!$Y$250,11,FALSE)</f>
        <v>5</v>
      </c>
      <c r="N21" s="57">
        <f>VLOOKUP($C21, 'TEAM DETAIL SCORING'!$C$4:'TEAM DETAIL SCORING'!$Y$250,12,FALSE)</f>
        <v>50</v>
      </c>
      <c r="O21" s="56">
        <f>VLOOKUP($C21, 'TEAM DETAIL SCORING'!$C$4:'TEAM DETAIL SCORING'!$Y$250,13,FALSE)</f>
        <v>5</v>
      </c>
      <c r="P21" s="56">
        <f>VLOOKUP($C21, 'TEAM DETAIL SCORING'!$C$4:'TEAM DETAIL SCORING'!$Y$250,14,FALSE)</f>
        <v>4</v>
      </c>
      <c r="Q21" s="56">
        <f>VLOOKUP($C21, 'TEAM DETAIL SCORING'!$C$4:'TEAM DETAIL SCORING'!$Y$250,15,FALSE)</f>
        <v>5</v>
      </c>
      <c r="R21" s="56">
        <f>VLOOKUP($C21, 'TEAM DETAIL SCORING'!$C$4:'TEAM DETAIL SCORING'!$Y$250,16,FALSE)</f>
        <v>5</v>
      </c>
      <c r="S21" s="56">
        <f>VLOOKUP($C21, 'TEAM DETAIL SCORING'!$C$4:'TEAM DETAIL SCORING'!$Y$250,17,FALSE)</f>
        <v>6</v>
      </c>
      <c r="T21" s="56">
        <f>VLOOKUP($C21, 'TEAM DETAIL SCORING'!$C$4:'TEAM DETAIL SCORING'!$Y$250,18,FALSE)</f>
        <v>5</v>
      </c>
      <c r="U21" s="56">
        <f>VLOOKUP($C21, 'TEAM DETAIL SCORING'!$C$4:'TEAM DETAIL SCORING'!$Y$250,19,FALSE)</f>
        <v>4</v>
      </c>
      <c r="V21" s="56">
        <f>VLOOKUP($C21, 'TEAM DETAIL SCORING'!$C$4:'TEAM DETAIL SCORING'!$Y$250,20,FALSE)</f>
        <v>5</v>
      </c>
      <c r="W21" s="56">
        <f>VLOOKUP($C21, 'TEAM DETAIL SCORING'!$C$4:'TEAM DETAIL SCORING'!$Y$250,21,FALSE)</f>
        <v>6</v>
      </c>
      <c r="X21" s="57">
        <f>VLOOKUP($C21, 'TEAM DETAIL SCORING'!$C$4:'TEAM DETAIL SCORING'!$Y$250,22,FALSE)</f>
        <v>45</v>
      </c>
      <c r="Y21" s="57">
        <f t="shared" si="8"/>
        <v>95</v>
      </c>
      <c r="Z21" s="21"/>
      <c r="AA21" s="7">
        <f t="shared" ref="AA21:AI21" si="243">IF(E21="","",E21-E$4)</f>
        <v>1</v>
      </c>
      <c r="AB21" s="7">
        <f t="shared" si="243"/>
        <v>1</v>
      </c>
      <c r="AC21" s="7">
        <f t="shared" si="243"/>
        <v>3</v>
      </c>
      <c r="AD21" s="7">
        <f t="shared" si="243"/>
        <v>1</v>
      </c>
      <c r="AE21" s="7">
        <f t="shared" si="243"/>
        <v>3</v>
      </c>
      <c r="AF21" s="7">
        <f t="shared" si="243"/>
        <v>1</v>
      </c>
      <c r="AG21" s="7">
        <f t="shared" si="243"/>
        <v>2</v>
      </c>
      <c r="AH21" s="7">
        <f t="shared" si="243"/>
        <v>1</v>
      </c>
      <c r="AI21" s="7">
        <f t="shared" si="243"/>
        <v>1</v>
      </c>
      <c r="AJ21" s="7">
        <f t="shared" ref="AJ21:AR21" si="244">IF(O21="","",O21-O$4)</f>
        <v>1</v>
      </c>
      <c r="AK21" s="7">
        <f t="shared" si="244"/>
        <v>1</v>
      </c>
      <c r="AL21" s="7">
        <f t="shared" si="244"/>
        <v>1</v>
      </c>
      <c r="AM21" s="7">
        <f t="shared" si="244"/>
        <v>2</v>
      </c>
      <c r="AN21" s="7">
        <f t="shared" si="244"/>
        <v>1</v>
      </c>
      <c r="AO21" s="7">
        <f t="shared" si="244"/>
        <v>1</v>
      </c>
      <c r="AP21" s="7">
        <f t="shared" si="244"/>
        <v>0</v>
      </c>
      <c r="AQ21" s="7">
        <f t="shared" si="244"/>
        <v>1</v>
      </c>
      <c r="AR21" s="7">
        <f t="shared" si="244"/>
        <v>1</v>
      </c>
      <c r="AS21" s="65">
        <f t="shared" ref="AS21" si="245">COUNTIF($AA21:$AR21,"=-2")</f>
        <v>0</v>
      </c>
      <c r="AT21" s="66">
        <f t="shared" ref="AT21" si="246">COUNTIF($AA21:$AR21,"=-1")</f>
        <v>0</v>
      </c>
      <c r="AU21" s="66">
        <f t="shared" ref="AU21" si="247">COUNTIF($AA21:$AR21,"=0")</f>
        <v>1</v>
      </c>
      <c r="AV21" s="66">
        <f t="shared" ref="AV21" si="248">COUNTIF($AA21:$AR21,"=1")</f>
        <v>13</v>
      </c>
      <c r="AW21" s="66">
        <f t="shared" ref="AW21" si="249">COUNTIF($AA21:$AR21,"=2")</f>
        <v>2</v>
      </c>
      <c r="AX21" s="67">
        <f t="shared" ref="AX21" si="250">COUNTIF($AA21:$AR21,"&gt;2")</f>
        <v>2</v>
      </c>
      <c r="AY21" s="50" t="str">
        <f t="shared" ref="AY21:BN21" si="251">IF(AA$4=3,AA21,"")</f>
        <v/>
      </c>
      <c r="AZ21" s="50" t="str">
        <f t="shared" si="251"/>
        <v/>
      </c>
      <c r="BA21" s="50">
        <f t="shared" si="251"/>
        <v>3</v>
      </c>
      <c r="BB21" s="50" t="str">
        <f t="shared" si="251"/>
        <v/>
      </c>
      <c r="BC21" s="50" t="str">
        <f t="shared" si="251"/>
        <v/>
      </c>
      <c r="BD21" s="50">
        <f t="shared" si="251"/>
        <v>1</v>
      </c>
      <c r="BE21" s="50" t="str">
        <f t="shared" si="251"/>
        <v/>
      </c>
      <c r="BF21" s="50" t="str">
        <f t="shared" si="251"/>
        <v/>
      </c>
      <c r="BG21" s="50" t="str">
        <f t="shared" si="251"/>
        <v/>
      </c>
      <c r="BH21" s="50" t="str">
        <f t="shared" si="251"/>
        <v/>
      </c>
      <c r="BI21" s="50">
        <f t="shared" si="251"/>
        <v>1</v>
      </c>
      <c r="BJ21" s="50" t="str">
        <f t="shared" si="251"/>
        <v/>
      </c>
      <c r="BK21" s="50">
        <f t="shared" si="251"/>
        <v>2</v>
      </c>
      <c r="BL21" s="50" t="str">
        <f t="shared" si="251"/>
        <v/>
      </c>
      <c r="BM21" s="50" t="str">
        <f t="shared" si="251"/>
        <v/>
      </c>
      <c r="BN21" s="50" t="str">
        <f t="shared" si="251"/>
        <v/>
      </c>
      <c r="BO21" s="50" t="str">
        <f t="shared" ref="BO21:BP21" si="252">IF(AQ$4=3,AQ21,"")</f>
        <v/>
      </c>
      <c r="BP21" s="51" t="str">
        <f t="shared" si="252"/>
        <v/>
      </c>
      <c r="BQ21" s="50">
        <f t="shared" ref="BQ21:CF21" si="253">IF(AA$4=4,AA21,"")</f>
        <v>1</v>
      </c>
      <c r="BR21" s="50">
        <f t="shared" si="253"/>
        <v>1</v>
      </c>
      <c r="BS21" s="50" t="str">
        <f t="shared" si="253"/>
        <v/>
      </c>
      <c r="BT21" s="50">
        <f t="shared" si="253"/>
        <v>1</v>
      </c>
      <c r="BU21" s="50" t="str">
        <f t="shared" si="253"/>
        <v/>
      </c>
      <c r="BV21" s="50" t="str">
        <f t="shared" si="253"/>
        <v/>
      </c>
      <c r="BW21" s="50">
        <f t="shared" si="253"/>
        <v>2</v>
      </c>
      <c r="BX21" s="50" t="str">
        <f t="shared" si="253"/>
        <v/>
      </c>
      <c r="BY21" s="50">
        <f t="shared" si="253"/>
        <v>1</v>
      </c>
      <c r="BZ21" s="50">
        <f t="shared" si="253"/>
        <v>1</v>
      </c>
      <c r="CA21" s="50" t="str">
        <f t="shared" si="253"/>
        <v/>
      </c>
      <c r="CB21" s="50">
        <f t="shared" si="253"/>
        <v>1</v>
      </c>
      <c r="CC21" s="50" t="str">
        <f t="shared" si="253"/>
        <v/>
      </c>
      <c r="CD21" s="50" t="str">
        <f t="shared" si="253"/>
        <v/>
      </c>
      <c r="CE21" s="50">
        <f t="shared" si="253"/>
        <v>1</v>
      </c>
      <c r="CF21" s="50">
        <f t="shared" si="253"/>
        <v>0</v>
      </c>
      <c r="CG21" s="50">
        <f t="shared" ref="CG21:CH21" si="254">IF(AQ$4=4,AQ21,"")</f>
        <v>1</v>
      </c>
      <c r="CH21" s="50" t="str">
        <f t="shared" si="254"/>
        <v/>
      </c>
      <c r="CI21" s="61" t="str">
        <f t="shared" ref="CI21:CX21" si="255">IF(AA$4=5,AA21,"")</f>
        <v/>
      </c>
      <c r="CJ21" s="50" t="str">
        <f t="shared" si="255"/>
        <v/>
      </c>
      <c r="CK21" s="50" t="str">
        <f t="shared" si="255"/>
        <v/>
      </c>
      <c r="CL21" s="50" t="str">
        <f t="shared" si="255"/>
        <v/>
      </c>
      <c r="CM21" s="50">
        <f t="shared" si="255"/>
        <v>3</v>
      </c>
      <c r="CN21" s="50" t="str">
        <f t="shared" si="255"/>
        <v/>
      </c>
      <c r="CO21" s="50" t="str">
        <f t="shared" si="255"/>
        <v/>
      </c>
      <c r="CP21" s="50">
        <f t="shared" si="255"/>
        <v>1</v>
      </c>
      <c r="CQ21" s="50" t="str">
        <f t="shared" si="255"/>
        <v/>
      </c>
      <c r="CR21" s="50" t="str">
        <f t="shared" si="255"/>
        <v/>
      </c>
      <c r="CS21" s="50" t="str">
        <f t="shared" si="255"/>
        <v/>
      </c>
      <c r="CT21" s="50" t="str">
        <f t="shared" si="255"/>
        <v/>
      </c>
      <c r="CU21" s="50" t="str">
        <f t="shared" si="255"/>
        <v/>
      </c>
      <c r="CV21" s="50">
        <f t="shared" si="255"/>
        <v>1</v>
      </c>
      <c r="CW21" s="50" t="str">
        <f t="shared" si="255"/>
        <v/>
      </c>
      <c r="CX21" s="50" t="str">
        <f t="shared" si="255"/>
        <v/>
      </c>
      <c r="CY21" s="50" t="str">
        <f t="shared" ref="CY21:CZ21" si="256">IF(AQ$4=5,AQ21,"")</f>
        <v/>
      </c>
      <c r="CZ21" s="50">
        <f t="shared" si="256"/>
        <v>1</v>
      </c>
      <c r="DA21" s="68">
        <f t="shared" ref="DA21" si="257">SUM(AY21:BP21)</f>
        <v>7</v>
      </c>
      <c r="DB21" s="69">
        <f t="shared" ref="DB21" si="258">SUM(BQ21:CH21)</f>
        <v>10</v>
      </c>
      <c r="DC21" s="70">
        <f t="shared" ref="DC21" si="259">SUM(CI21:CZ21)</f>
        <v>6</v>
      </c>
      <c r="DD21" s="27"/>
    </row>
    <row r="22" spans="1:108" ht="18">
      <c r="A22" s="100">
        <v>17</v>
      </c>
      <c r="B22" s="53" t="s">
        <v>133</v>
      </c>
      <c r="C22" s="54" t="s">
        <v>112</v>
      </c>
      <c r="D22" s="55"/>
      <c r="E22" s="56">
        <f>VLOOKUP($C22, 'TEAM DETAIL SCORING'!$C$4:'TEAM DETAIL SCORING'!$Y$250,3,FALSE)</f>
        <v>4</v>
      </c>
      <c r="F22" s="56">
        <f>VLOOKUP($C22, 'TEAM DETAIL SCORING'!$C$4:'TEAM DETAIL SCORING'!$Y$250,4,FALSE)</f>
        <v>8</v>
      </c>
      <c r="G22" s="56">
        <f>VLOOKUP($C22, 'TEAM DETAIL SCORING'!$C$4:'TEAM DETAIL SCORING'!$Y$250,5,FALSE)</f>
        <v>6</v>
      </c>
      <c r="H22" s="56">
        <f>VLOOKUP($C22, 'TEAM DETAIL SCORING'!$C$4:'TEAM DETAIL SCORING'!$Y$250,6,FALSE)</f>
        <v>5</v>
      </c>
      <c r="I22" s="56">
        <f>VLOOKUP($C22, 'TEAM DETAIL SCORING'!$C$4:'TEAM DETAIL SCORING'!$Y$250,7,FALSE)</f>
        <v>10</v>
      </c>
      <c r="J22" s="56">
        <f>VLOOKUP($C22, 'TEAM DETAIL SCORING'!$C$4:'TEAM DETAIL SCORING'!$Y$250,8,FALSE)</f>
        <v>5</v>
      </c>
      <c r="K22" s="56">
        <f>VLOOKUP($C22, 'TEAM DETAIL SCORING'!$C$4:'TEAM DETAIL SCORING'!$Y$250,9,FALSE)</f>
        <v>4</v>
      </c>
      <c r="L22" s="56">
        <f>VLOOKUP($C22, 'TEAM DETAIL SCORING'!$C$4:'TEAM DETAIL SCORING'!$Y$250,10,FALSE)</f>
        <v>6</v>
      </c>
      <c r="M22" s="56">
        <f>VLOOKUP($C22, 'TEAM DETAIL SCORING'!$C$4:'TEAM DETAIL SCORING'!$Y$250,11,FALSE)</f>
        <v>3</v>
      </c>
      <c r="N22" s="57">
        <f>VLOOKUP($C22, 'TEAM DETAIL SCORING'!$C$4:'TEAM DETAIL SCORING'!$Y$250,12,FALSE)</f>
        <v>51</v>
      </c>
      <c r="O22" s="56">
        <f>VLOOKUP($C22, 'TEAM DETAIL SCORING'!$C$4:'TEAM DETAIL SCORING'!$Y$250,13,FALSE)</f>
        <v>4</v>
      </c>
      <c r="P22" s="56">
        <f>VLOOKUP($C22, 'TEAM DETAIL SCORING'!$C$4:'TEAM DETAIL SCORING'!$Y$250,14,FALSE)</f>
        <v>6</v>
      </c>
      <c r="Q22" s="56">
        <f>VLOOKUP($C22, 'TEAM DETAIL SCORING'!$C$4:'TEAM DETAIL SCORING'!$Y$250,15,FALSE)</f>
        <v>6</v>
      </c>
      <c r="R22" s="56">
        <f>VLOOKUP($C22, 'TEAM DETAIL SCORING'!$C$4:'TEAM DETAIL SCORING'!$Y$250,16,FALSE)</f>
        <v>3</v>
      </c>
      <c r="S22" s="56">
        <f>VLOOKUP($C22, 'TEAM DETAIL SCORING'!$C$4:'TEAM DETAIL SCORING'!$Y$250,17,FALSE)</f>
        <v>7</v>
      </c>
      <c r="T22" s="56">
        <f>VLOOKUP($C22, 'TEAM DETAIL SCORING'!$C$4:'TEAM DETAIL SCORING'!$Y$250,18,FALSE)</f>
        <v>7</v>
      </c>
      <c r="U22" s="56">
        <f>VLOOKUP($C22, 'TEAM DETAIL SCORING'!$C$4:'TEAM DETAIL SCORING'!$Y$250,19,FALSE)</f>
        <v>4</v>
      </c>
      <c r="V22" s="56">
        <f>VLOOKUP($C22, 'TEAM DETAIL SCORING'!$C$4:'TEAM DETAIL SCORING'!$Y$250,20,FALSE)</f>
        <v>4</v>
      </c>
      <c r="W22" s="56">
        <f>VLOOKUP($C22, 'TEAM DETAIL SCORING'!$C$4:'TEAM DETAIL SCORING'!$Y$250,21,FALSE)</f>
        <v>6</v>
      </c>
      <c r="X22" s="57">
        <f>VLOOKUP($C22, 'TEAM DETAIL SCORING'!$C$4:'TEAM DETAIL SCORING'!$Y$250,22,FALSE)</f>
        <v>47</v>
      </c>
      <c r="Y22" s="57">
        <f t="shared" si="8"/>
        <v>98</v>
      </c>
      <c r="Z22" s="21"/>
      <c r="AA22" s="7">
        <f t="shared" ref="AA22:AI22" si="260">IF(E22="","",E22-E$4)</f>
        <v>0</v>
      </c>
      <c r="AB22" s="7">
        <f t="shared" si="260"/>
        <v>4</v>
      </c>
      <c r="AC22" s="7">
        <f t="shared" si="260"/>
        <v>3</v>
      </c>
      <c r="AD22" s="7">
        <f t="shared" si="260"/>
        <v>1</v>
      </c>
      <c r="AE22" s="7">
        <f t="shared" si="260"/>
        <v>5</v>
      </c>
      <c r="AF22" s="7">
        <f t="shared" si="260"/>
        <v>2</v>
      </c>
      <c r="AG22" s="7">
        <f t="shared" si="260"/>
        <v>0</v>
      </c>
      <c r="AH22" s="7">
        <f t="shared" si="260"/>
        <v>1</v>
      </c>
      <c r="AI22" s="7">
        <f t="shared" si="260"/>
        <v>-1</v>
      </c>
      <c r="AJ22" s="7">
        <f t="shared" ref="AJ22:AR22" si="261">IF(O22="","",O22-O$4)</f>
        <v>0</v>
      </c>
      <c r="AK22" s="7">
        <f t="shared" si="261"/>
        <v>3</v>
      </c>
      <c r="AL22" s="7">
        <f t="shared" si="261"/>
        <v>2</v>
      </c>
      <c r="AM22" s="7">
        <f t="shared" si="261"/>
        <v>0</v>
      </c>
      <c r="AN22" s="7">
        <f t="shared" si="261"/>
        <v>2</v>
      </c>
      <c r="AO22" s="7">
        <f t="shared" si="261"/>
        <v>3</v>
      </c>
      <c r="AP22" s="7">
        <f t="shared" si="261"/>
        <v>0</v>
      </c>
      <c r="AQ22" s="7">
        <f t="shared" si="261"/>
        <v>0</v>
      </c>
      <c r="AR22" s="7">
        <f t="shared" si="261"/>
        <v>1</v>
      </c>
      <c r="AS22" s="65">
        <f t="shared" ref="AS22" si="262">COUNTIF($AA22:$AR22,"=-2")</f>
        <v>0</v>
      </c>
      <c r="AT22" s="66">
        <f t="shared" ref="AT22" si="263">COUNTIF($AA22:$AR22,"=-1")</f>
        <v>1</v>
      </c>
      <c r="AU22" s="66">
        <f t="shared" ref="AU22" si="264">COUNTIF($AA22:$AR22,"=0")</f>
        <v>6</v>
      </c>
      <c r="AV22" s="66">
        <f t="shared" ref="AV22" si="265">COUNTIF($AA22:$AR22,"=1")</f>
        <v>3</v>
      </c>
      <c r="AW22" s="66">
        <f t="shared" ref="AW22" si="266">COUNTIF($AA22:$AR22,"=2")</f>
        <v>3</v>
      </c>
      <c r="AX22" s="67">
        <f t="shared" ref="AX22" si="267">COUNTIF($AA22:$AR22,"&gt;2")</f>
        <v>5</v>
      </c>
      <c r="AY22" s="50" t="str">
        <f t="shared" ref="AY22:BN22" si="268">IF(AA$4=3,AA22,"")</f>
        <v/>
      </c>
      <c r="AZ22" s="50" t="str">
        <f t="shared" si="268"/>
        <v/>
      </c>
      <c r="BA22" s="50">
        <f t="shared" si="268"/>
        <v>3</v>
      </c>
      <c r="BB22" s="50" t="str">
        <f t="shared" si="268"/>
        <v/>
      </c>
      <c r="BC22" s="50" t="str">
        <f t="shared" si="268"/>
        <v/>
      </c>
      <c r="BD22" s="50">
        <f t="shared" si="268"/>
        <v>2</v>
      </c>
      <c r="BE22" s="50" t="str">
        <f t="shared" si="268"/>
        <v/>
      </c>
      <c r="BF22" s="50" t="str">
        <f t="shared" si="268"/>
        <v/>
      </c>
      <c r="BG22" s="50" t="str">
        <f t="shared" si="268"/>
        <v/>
      </c>
      <c r="BH22" s="50" t="str">
        <f t="shared" si="268"/>
        <v/>
      </c>
      <c r="BI22" s="50">
        <f t="shared" si="268"/>
        <v>3</v>
      </c>
      <c r="BJ22" s="50" t="str">
        <f t="shared" si="268"/>
        <v/>
      </c>
      <c r="BK22" s="50">
        <f t="shared" si="268"/>
        <v>0</v>
      </c>
      <c r="BL22" s="50" t="str">
        <f t="shared" si="268"/>
        <v/>
      </c>
      <c r="BM22" s="50" t="str">
        <f t="shared" si="268"/>
        <v/>
      </c>
      <c r="BN22" s="50" t="str">
        <f t="shared" si="268"/>
        <v/>
      </c>
      <c r="BO22" s="50" t="str">
        <f t="shared" ref="BO22:BP22" si="269">IF(AQ$4=3,AQ22,"")</f>
        <v/>
      </c>
      <c r="BP22" s="51" t="str">
        <f t="shared" si="269"/>
        <v/>
      </c>
      <c r="BQ22" s="50">
        <f t="shared" ref="BQ22:CF22" si="270">IF(AA$4=4,AA22,"")</f>
        <v>0</v>
      </c>
      <c r="BR22" s="50">
        <f t="shared" si="270"/>
        <v>4</v>
      </c>
      <c r="BS22" s="50" t="str">
        <f t="shared" si="270"/>
        <v/>
      </c>
      <c r="BT22" s="50">
        <f t="shared" si="270"/>
        <v>1</v>
      </c>
      <c r="BU22" s="50" t="str">
        <f t="shared" si="270"/>
        <v/>
      </c>
      <c r="BV22" s="50" t="str">
        <f t="shared" si="270"/>
        <v/>
      </c>
      <c r="BW22" s="50">
        <f t="shared" si="270"/>
        <v>0</v>
      </c>
      <c r="BX22" s="50" t="str">
        <f t="shared" si="270"/>
        <v/>
      </c>
      <c r="BY22" s="50">
        <f t="shared" si="270"/>
        <v>-1</v>
      </c>
      <c r="BZ22" s="50">
        <f t="shared" si="270"/>
        <v>0</v>
      </c>
      <c r="CA22" s="50" t="str">
        <f t="shared" si="270"/>
        <v/>
      </c>
      <c r="CB22" s="50">
        <f t="shared" si="270"/>
        <v>2</v>
      </c>
      <c r="CC22" s="50" t="str">
        <f t="shared" si="270"/>
        <v/>
      </c>
      <c r="CD22" s="50" t="str">
        <f t="shared" si="270"/>
        <v/>
      </c>
      <c r="CE22" s="50">
        <f t="shared" si="270"/>
        <v>3</v>
      </c>
      <c r="CF22" s="50">
        <f t="shared" si="270"/>
        <v>0</v>
      </c>
      <c r="CG22" s="50">
        <f t="shared" ref="CG22:CH22" si="271">IF(AQ$4=4,AQ22,"")</f>
        <v>0</v>
      </c>
      <c r="CH22" s="50" t="str">
        <f t="shared" si="271"/>
        <v/>
      </c>
      <c r="CI22" s="61" t="str">
        <f t="shared" ref="CI22:CX22" si="272">IF(AA$4=5,AA22,"")</f>
        <v/>
      </c>
      <c r="CJ22" s="50" t="str">
        <f t="shared" si="272"/>
        <v/>
      </c>
      <c r="CK22" s="50" t="str">
        <f t="shared" si="272"/>
        <v/>
      </c>
      <c r="CL22" s="50" t="str">
        <f t="shared" si="272"/>
        <v/>
      </c>
      <c r="CM22" s="50">
        <f t="shared" si="272"/>
        <v>5</v>
      </c>
      <c r="CN22" s="50" t="str">
        <f t="shared" si="272"/>
        <v/>
      </c>
      <c r="CO22" s="50" t="str">
        <f t="shared" si="272"/>
        <v/>
      </c>
      <c r="CP22" s="50">
        <f t="shared" si="272"/>
        <v>1</v>
      </c>
      <c r="CQ22" s="50" t="str">
        <f t="shared" si="272"/>
        <v/>
      </c>
      <c r="CR22" s="50" t="str">
        <f t="shared" si="272"/>
        <v/>
      </c>
      <c r="CS22" s="50" t="str">
        <f t="shared" si="272"/>
        <v/>
      </c>
      <c r="CT22" s="50" t="str">
        <f t="shared" si="272"/>
        <v/>
      </c>
      <c r="CU22" s="50" t="str">
        <f t="shared" si="272"/>
        <v/>
      </c>
      <c r="CV22" s="50">
        <f t="shared" si="272"/>
        <v>2</v>
      </c>
      <c r="CW22" s="50" t="str">
        <f t="shared" si="272"/>
        <v/>
      </c>
      <c r="CX22" s="50" t="str">
        <f t="shared" si="272"/>
        <v/>
      </c>
      <c r="CY22" s="50" t="str">
        <f t="shared" ref="CY22:CZ22" si="273">IF(AQ$4=5,AQ22,"")</f>
        <v/>
      </c>
      <c r="CZ22" s="50">
        <f t="shared" si="273"/>
        <v>1</v>
      </c>
      <c r="DA22" s="68">
        <f t="shared" ref="DA22" si="274">SUM(AY22:BP22)</f>
        <v>8</v>
      </c>
      <c r="DB22" s="69">
        <f t="shared" ref="DB22" si="275">SUM(BQ22:CH22)</f>
        <v>9</v>
      </c>
      <c r="DC22" s="70">
        <f t="shared" ref="DC22" si="276">SUM(CI22:CZ22)</f>
        <v>9</v>
      </c>
      <c r="DD22" s="27"/>
    </row>
    <row r="23" spans="1:108" ht="18">
      <c r="A23" s="100">
        <v>18</v>
      </c>
      <c r="B23" s="53" t="s">
        <v>134</v>
      </c>
      <c r="C23" s="54" t="s">
        <v>108</v>
      </c>
      <c r="D23" s="55"/>
      <c r="E23" s="56">
        <f>VLOOKUP($C23, 'TEAM DETAIL SCORING'!$C$4:'TEAM DETAIL SCORING'!$Y$250,3,FALSE)</f>
        <v>6</v>
      </c>
      <c r="F23" s="56">
        <f>VLOOKUP($C23, 'TEAM DETAIL SCORING'!$C$4:'TEAM DETAIL SCORING'!$Y$250,4,FALSE)</f>
        <v>4</v>
      </c>
      <c r="G23" s="56">
        <f>VLOOKUP($C23, 'TEAM DETAIL SCORING'!$C$4:'TEAM DETAIL SCORING'!$Y$250,5,FALSE)</f>
        <v>3</v>
      </c>
      <c r="H23" s="56">
        <f>VLOOKUP($C23, 'TEAM DETAIL SCORING'!$C$4:'TEAM DETAIL SCORING'!$Y$250,6,FALSE)</f>
        <v>6</v>
      </c>
      <c r="I23" s="56">
        <f>VLOOKUP($C23, 'TEAM DETAIL SCORING'!$C$4:'TEAM DETAIL SCORING'!$Y$250,7,FALSE)</f>
        <v>7</v>
      </c>
      <c r="J23" s="56">
        <f>VLOOKUP($C23, 'TEAM DETAIL SCORING'!$C$4:'TEAM DETAIL SCORING'!$Y$250,8,FALSE)</f>
        <v>3</v>
      </c>
      <c r="K23" s="56">
        <f>VLOOKUP($C23, 'TEAM DETAIL SCORING'!$C$4:'TEAM DETAIL SCORING'!$Y$250,9,FALSE)</f>
        <v>6</v>
      </c>
      <c r="L23" s="56">
        <f>VLOOKUP($C23, 'TEAM DETAIL SCORING'!$C$4:'TEAM DETAIL SCORING'!$Y$250,10,FALSE)</f>
        <v>6</v>
      </c>
      <c r="M23" s="56">
        <f>VLOOKUP($C23, 'TEAM DETAIL SCORING'!$C$4:'TEAM DETAIL SCORING'!$Y$250,11,FALSE)</f>
        <v>5</v>
      </c>
      <c r="N23" s="57">
        <f>VLOOKUP($C23, 'TEAM DETAIL SCORING'!$C$4:'TEAM DETAIL SCORING'!$Y$250,12,FALSE)</f>
        <v>46</v>
      </c>
      <c r="O23" s="56">
        <f>VLOOKUP($C23, 'TEAM DETAIL SCORING'!$C$4:'TEAM DETAIL SCORING'!$Y$250,13,FALSE)</f>
        <v>7</v>
      </c>
      <c r="P23" s="56">
        <f>VLOOKUP($C23, 'TEAM DETAIL SCORING'!$C$4:'TEAM DETAIL SCORING'!$Y$250,14,FALSE)</f>
        <v>5</v>
      </c>
      <c r="Q23" s="56">
        <f>VLOOKUP($C23, 'TEAM DETAIL SCORING'!$C$4:'TEAM DETAIL SCORING'!$Y$250,15,FALSE)</f>
        <v>5</v>
      </c>
      <c r="R23" s="56">
        <f>VLOOKUP($C23, 'TEAM DETAIL SCORING'!$C$4:'TEAM DETAIL SCORING'!$Y$250,16,FALSE)</f>
        <v>4</v>
      </c>
      <c r="S23" s="56">
        <f>VLOOKUP($C23, 'TEAM DETAIL SCORING'!$C$4:'TEAM DETAIL SCORING'!$Y$250,17,FALSE)</f>
        <v>6</v>
      </c>
      <c r="T23" s="56">
        <f>VLOOKUP($C23, 'TEAM DETAIL SCORING'!$C$4:'TEAM DETAIL SCORING'!$Y$250,18,FALSE)</f>
        <v>7</v>
      </c>
      <c r="U23" s="56">
        <f>VLOOKUP($C23, 'TEAM DETAIL SCORING'!$C$4:'TEAM DETAIL SCORING'!$Y$250,19,FALSE)</f>
        <v>7</v>
      </c>
      <c r="V23" s="56">
        <f>VLOOKUP($C23, 'TEAM DETAIL SCORING'!$C$4:'TEAM DETAIL SCORING'!$Y$250,20,FALSE)</f>
        <v>7</v>
      </c>
      <c r="W23" s="56">
        <f>VLOOKUP($C23, 'TEAM DETAIL SCORING'!$C$4:'TEAM DETAIL SCORING'!$Y$250,21,FALSE)</f>
        <v>7</v>
      </c>
      <c r="X23" s="57">
        <f>VLOOKUP($C23, 'TEAM DETAIL SCORING'!$C$4:'TEAM DETAIL SCORING'!$Y$250,22,FALSE)</f>
        <v>55</v>
      </c>
      <c r="Y23" s="57">
        <f t="shared" si="8"/>
        <v>101</v>
      </c>
      <c r="Z23" s="21"/>
      <c r="AA23" s="7">
        <f t="shared" ref="AA23:AI23" si="277">IF(E23="","",E23-E$4)</f>
        <v>2</v>
      </c>
      <c r="AB23" s="7">
        <f t="shared" si="277"/>
        <v>0</v>
      </c>
      <c r="AC23" s="7">
        <f t="shared" si="277"/>
        <v>0</v>
      </c>
      <c r="AD23" s="7">
        <f t="shared" si="277"/>
        <v>2</v>
      </c>
      <c r="AE23" s="7">
        <f t="shared" si="277"/>
        <v>2</v>
      </c>
      <c r="AF23" s="7">
        <f t="shared" si="277"/>
        <v>0</v>
      </c>
      <c r="AG23" s="7">
        <f t="shared" si="277"/>
        <v>2</v>
      </c>
      <c r="AH23" s="7">
        <f t="shared" si="277"/>
        <v>1</v>
      </c>
      <c r="AI23" s="7">
        <f t="shared" si="277"/>
        <v>1</v>
      </c>
      <c r="AJ23" s="7">
        <f t="shared" ref="AJ23:AR23" si="278">IF(O23="","",O23-O$4)</f>
        <v>3</v>
      </c>
      <c r="AK23" s="7">
        <f t="shared" si="278"/>
        <v>2</v>
      </c>
      <c r="AL23" s="7">
        <f t="shared" si="278"/>
        <v>1</v>
      </c>
      <c r="AM23" s="7">
        <f t="shared" si="278"/>
        <v>1</v>
      </c>
      <c r="AN23" s="7">
        <f t="shared" si="278"/>
        <v>1</v>
      </c>
      <c r="AO23" s="7">
        <f t="shared" si="278"/>
        <v>3</v>
      </c>
      <c r="AP23" s="7">
        <f t="shared" si="278"/>
        <v>3</v>
      </c>
      <c r="AQ23" s="7">
        <f t="shared" si="278"/>
        <v>3</v>
      </c>
      <c r="AR23" s="7">
        <f t="shared" si="278"/>
        <v>2</v>
      </c>
      <c r="AS23" s="65">
        <f t="shared" ref="AS23" si="279">COUNTIF($AA23:$AR23,"=-2")</f>
        <v>0</v>
      </c>
      <c r="AT23" s="66">
        <f t="shared" ref="AT23" si="280">COUNTIF($AA23:$AR23,"=-1")</f>
        <v>0</v>
      </c>
      <c r="AU23" s="66">
        <f t="shared" ref="AU23" si="281">COUNTIF($AA23:$AR23,"=0")</f>
        <v>3</v>
      </c>
      <c r="AV23" s="66">
        <f t="shared" ref="AV23" si="282">COUNTIF($AA23:$AR23,"=1")</f>
        <v>5</v>
      </c>
      <c r="AW23" s="66">
        <f t="shared" ref="AW23" si="283">COUNTIF($AA23:$AR23,"=2")</f>
        <v>6</v>
      </c>
      <c r="AX23" s="67">
        <f t="shared" ref="AX23" si="284">COUNTIF($AA23:$AR23,"&gt;2")</f>
        <v>4</v>
      </c>
      <c r="AY23" s="50" t="str">
        <f t="shared" ref="AY23:BN23" si="285">IF(AA$4=3,AA23,"")</f>
        <v/>
      </c>
      <c r="AZ23" s="50" t="str">
        <f t="shared" si="285"/>
        <v/>
      </c>
      <c r="BA23" s="50">
        <f t="shared" si="285"/>
        <v>0</v>
      </c>
      <c r="BB23" s="50" t="str">
        <f t="shared" si="285"/>
        <v/>
      </c>
      <c r="BC23" s="50" t="str">
        <f t="shared" si="285"/>
        <v/>
      </c>
      <c r="BD23" s="50">
        <f t="shared" si="285"/>
        <v>0</v>
      </c>
      <c r="BE23" s="50" t="str">
        <f t="shared" si="285"/>
        <v/>
      </c>
      <c r="BF23" s="50" t="str">
        <f t="shared" si="285"/>
        <v/>
      </c>
      <c r="BG23" s="50" t="str">
        <f t="shared" si="285"/>
        <v/>
      </c>
      <c r="BH23" s="50" t="str">
        <f t="shared" si="285"/>
        <v/>
      </c>
      <c r="BI23" s="50">
        <f t="shared" si="285"/>
        <v>2</v>
      </c>
      <c r="BJ23" s="50" t="str">
        <f t="shared" si="285"/>
        <v/>
      </c>
      <c r="BK23" s="50">
        <f t="shared" si="285"/>
        <v>1</v>
      </c>
      <c r="BL23" s="50" t="str">
        <f t="shared" si="285"/>
        <v/>
      </c>
      <c r="BM23" s="50" t="str">
        <f t="shared" si="285"/>
        <v/>
      </c>
      <c r="BN23" s="50" t="str">
        <f t="shared" si="285"/>
        <v/>
      </c>
      <c r="BO23" s="50" t="str">
        <f t="shared" ref="BO23:BP23" si="286">IF(AQ$4=3,AQ23,"")</f>
        <v/>
      </c>
      <c r="BP23" s="51" t="str">
        <f t="shared" si="286"/>
        <v/>
      </c>
      <c r="BQ23" s="50">
        <f t="shared" ref="BQ23:CF23" si="287">IF(AA$4=4,AA23,"")</f>
        <v>2</v>
      </c>
      <c r="BR23" s="50">
        <f t="shared" si="287"/>
        <v>0</v>
      </c>
      <c r="BS23" s="50" t="str">
        <f t="shared" si="287"/>
        <v/>
      </c>
      <c r="BT23" s="50">
        <f t="shared" si="287"/>
        <v>2</v>
      </c>
      <c r="BU23" s="50" t="str">
        <f t="shared" si="287"/>
        <v/>
      </c>
      <c r="BV23" s="50" t="str">
        <f t="shared" si="287"/>
        <v/>
      </c>
      <c r="BW23" s="50">
        <f t="shared" si="287"/>
        <v>2</v>
      </c>
      <c r="BX23" s="50" t="str">
        <f t="shared" si="287"/>
        <v/>
      </c>
      <c r="BY23" s="50">
        <f t="shared" si="287"/>
        <v>1</v>
      </c>
      <c r="BZ23" s="50">
        <f t="shared" si="287"/>
        <v>3</v>
      </c>
      <c r="CA23" s="50" t="str">
        <f t="shared" si="287"/>
        <v/>
      </c>
      <c r="CB23" s="50">
        <f t="shared" si="287"/>
        <v>1</v>
      </c>
      <c r="CC23" s="50" t="str">
        <f t="shared" si="287"/>
        <v/>
      </c>
      <c r="CD23" s="50" t="str">
        <f t="shared" si="287"/>
        <v/>
      </c>
      <c r="CE23" s="50">
        <f t="shared" si="287"/>
        <v>3</v>
      </c>
      <c r="CF23" s="50">
        <f t="shared" si="287"/>
        <v>3</v>
      </c>
      <c r="CG23" s="50">
        <f t="shared" ref="CG23:CH23" si="288">IF(AQ$4=4,AQ23,"")</f>
        <v>3</v>
      </c>
      <c r="CH23" s="50" t="str">
        <f t="shared" si="288"/>
        <v/>
      </c>
      <c r="CI23" s="61" t="str">
        <f t="shared" ref="CI23:CX23" si="289">IF(AA$4=5,AA23,"")</f>
        <v/>
      </c>
      <c r="CJ23" s="50" t="str">
        <f t="shared" si="289"/>
        <v/>
      </c>
      <c r="CK23" s="50" t="str">
        <f t="shared" si="289"/>
        <v/>
      </c>
      <c r="CL23" s="50" t="str">
        <f t="shared" si="289"/>
        <v/>
      </c>
      <c r="CM23" s="50">
        <f t="shared" si="289"/>
        <v>2</v>
      </c>
      <c r="CN23" s="50" t="str">
        <f t="shared" si="289"/>
        <v/>
      </c>
      <c r="CO23" s="50" t="str">
        <f t="shared" si="289"/>
        <v/>
      </c>
      <c r="CP23" s="50">
        <f t="shared" si="289"/>
        <v>1</v>
      </c>
      <c r="CQ23" s="50" t="str">
        <f t="shared" si="289"/>
        <v/>
      </c>
      <c r="CR23" s="50" t="str">
        <f t="shared" si="289"/>
        <v/>
      </c>
      <c r="CS23" s="50" t="str">
        <f t="shared" si="289"/>
        <v/>
      </c>
      <c r="CT23" s="50" t="str">
        <f t="shared" si="289"/>
        <v/>
      </c>
      <c r="CU23" s="50" t="str">
        <f t="shared" si="289"/>
        <v/>
      </c>
      <c r="CV23" s="50">
        <f t="shared" si="289"/>
        <v>1</v>
      </c>
      <c r="CW23" s="50" t="str">
        <f t="shared" si="289"/>
        <v/>
      </c>
      <c r="CX23" s="50" t="str">
        <f t="shared" si="289"/>
        <v/>
      </c>
      <c r="CY23" s="50" t="str">
        <f t="shared" ref="CY23:CZ23" si="290">IF(AQ$4=5,AQ23,"")</f>
        <v/>
      </c>
      <c r="CZ23" s="50">
        <f t="shared" si="290"/>
        <v>2</v>
      </c>
      <c r="DA23" s="68">
        <f t="shared" ref="DA23" si="291">SUM(AY23:BP23)</f>
        <v>3</v>
      </c>
      <c r="DB23" s="69">
        <f t="shared" ref="DB23" si="292">SUM(BQ23:CH23)</f>
        <v>20</v>
      </c>
      <c r="DC23" s="70">
        <f t="shared" ref="DC23" si="293">SUM(CI23:CZ23)</f>
        <v>6</v>
      </c>
      <c r="DD23" s="27"/>
    </row>
    <row r="24" spans="1:108" ht="18">
      <c r="A24" s="100">
        <v>19</v>
      </c>
      <c r="B24" s="53" t="s">
        <v>130</v>
      </c>
      <c r="C24" s="54" t="s">
        <v>126</v>
      </c>
      <c r="D24" s="55"/>
      <c r="E24" s="56">
        <f>VLOOKUP($C24, 'TEAM DETAIL SCORING'!$C$4:'TEAM DETAIL SCORING'!$Y$250,3,FALSE)</f>
        <v>6</v>
      </c>
      <c r="F24" s="56">
        <f>VLOOKUP($C24, 'TEAM DETAIL SCORING'!$C$4:'TEAM DETAIL SCORING'!$Y$250,4,FALSE)</f>
        <v>6</v>
      </c>
      <c r="G24" s="56">
        <f>VLOOKUP($C24, 'TEAM DETAIL SCORING'!$C$4:'TEAM DETAIL SCORING'!$Y$250,5,FALSE)</f>
        <v>3</v>
      </c>
      <c r="H24" s="56">
        <f>VLOOKUP($C24, 'TEAM DETAIL SCORING'!$C$4:'TEAM DETAIL SCORING'!$Y$250,6,FALSE)</f>
        <v>5</v>
      </c>
      <c r="I24" s="56">
        <f>VLOOKUP($C24, 'TEAM DETAIL SCORING'!$C$4:'TEAM DETAIL SCORING'!$Y$250,7,FALSE)</f>
        <v>6</v>
      </c>
      <c r="J24" s="56">
        <f>VLOOKUP($C24, 'TEAM DETAIL SCORING'!$C$4:'TEAM DETAIL SCORING'!$Y$250,8,FALSE)</f>
        <v>5</v>
      </c>
      <c r="K24" s="56">
        <f>VLOOKUP($C24, 'TEAM DETAIL SCORING'!$C$4:'TEAM DETAIL SCORING'!$Y$250,9,FALSE)</f>
        <v>7</v>
      </c>
      <c r="L24" s="56">
        <f>VLOOKUP($C24, 'TEAM DETAIL SCORING'!$C$4:'TEAM DETAIL SCORING'!$Y$250,10,FALSE)</f>
        <v>7</v>
      </c>
      <c r="M24" s="56">
        <f>VLOOKUP($C24, 'TEAM DETAIL SCORING'!$C$4:'TEAM DETAIL SCORING'!$Y$250,11,FALSE)</f>
        <v>6</v>
      </c>
      <c r="N24" s="57">
        <f>VLOOKUP($C24, 'TEAM DETAIL SCORING'!$C$4:'TEAM DETAIL SCORING'!$Y$250,12,FALSE)</f>
        <v>51</v>
      </c>
      <c r="O24" s="56">
        <f>VLOOKUP($C24, 'TEAM DETAIL SCORING'!$C$4:'TEAM DETAIL SCORING'!$Y$250,13,FALSE)</f>
        <v>5</v>
      </c>
      <c r="P24" s="56">
        <f>VLOOKUP($C24, 'TEAM DETAIL SCORING'!$C$4:'TEAM DETAIL SCORING'!$Y$250,14,FALSE)</f>
        <v>5</v>
      </c>
      <c r="Q24" s="56">
        <f>VLOOKUP($C24, 'TEAM DETAIL SCORING'!$C$4:'TEAM DETAIL SCORING'!$Y$250,15,FALSE)</f>
        <v>6</v>
      </c>
      <c r="R24" s="56">
        <f>VLOOKUP($C24, 'TEAM DETAIL SCORING'!$C$4:'TEAM DETAIL SCORING'!$Y$250,16,FALSE)</f>
        <v>5</v>
      </c>
      <c r="S24" s="56">
        <f>VLOOKUP($C24, 'TEAM DETAIL SCORING'!$C$4:'TEAM DETAIL SCORING'!$Y$250,17,FALSE)</f>
        <v>6</v>
      </c>
      <c r="T24" s="56">
        <f>VLOOKUP($C24, 'TEAM DETAIL SCORING'!$C$4:'TEAM DETAIL SCORING'!$Y$250,18,FALSE)</f>
        <v>7</v>
      </c>
      <c r="U24" s="56">
        <f>VLOOKUP($C24, 'TEAM DETAIL SCORING'!$C$4:'TEAM DETAIL SCORING'!$Y$250,19,FALSE)</f>
        <v>6</v>
      </c>
      <c r="V24" s="56">
        <f>VLOOKUP($C24, 'TEAM DETAIL SCORING'!$C$4:'TEAM DETAIL SCORING'!$Y$250,20,FALSE)</f>
        <v>5</v>
      </c>
      <c r="W24" s="56">
        <f>VLOOKUP($C24, 'TEAM DETAIL SCORING'!$C$4:'TEAM DETAIL SCORING'!$Y$250,21,FALSE)</f>
        <v>6</v>
      </c>
      <c r="X24" s="57">
        <f>VLOOKUP($C24, 'TEAM DETAIL SCORING'!$C$4:'TEAM DETAIL SCORING'!$Y$250,22,FALSE)</f>
        <v>51</v>
      </c>
      <c r="Y24" s="57">
        <f t="shared" si="8"/>
        <v>102</v>
      </c>
      <c r="Z24" s="21"/>
      <c r="AA24" s="7">
        <f t="shared" ref="AA24:AI24" si="294">IF(E24="","",E24-E$4)</f>
        <v>2</v>
      </c>
      <c r="AB24" s="7">
        <f t="shared" si="294"/>
        <v>2</v>
      </c>
      <c r="AC24" s="7">
        <f t="shared" si="294"/>
        <v>0</v>
      </c>
      <c r="AD24" s="7">
        <f t="shared" si="294"/>
        <v>1</v>
      </c>
      <c r="AE24" s="7">
        <f t="shared" si="294"/>
        <v>1</v>
      </c>
      <c r="AF24" s="7">
        <f t="shared" si="294"/>
        <v>2</v>
      </c>
      <c r="AG24" s="7">
        <f t="shared" si="294"/>
        <v>3</v>
      </c>
      <c r="AH24" s="7">
        <f t="shared" si="294"/>
        <v>2</v>
      </c>
      <c r="AI24" s="7">
        <f t="shared" si="294"/>
        <v>2</v>
      </c>
      <c r="AJ24" s="7">
        <f t="shared" ref="AJ24:AR24" si="295">IF(O24="","",O24-O$4)</f>
        <v>1</v>
      </c>
      <c r="AK24" s="7">
        <f t="shared" si="295"/>
        <v>2</v>
      </c>
      <c r="AL24" s="7">
        <f t="shared" si="295"/>
        <v>2</v>
      </c>
      <c r="AM24" s="7">
        <f t="shared" si="295"/>
        <v>2</v>
      </c>
      <c r="AN24" s="7">
        <f t="shared" si="295"/>
        <v>1</v>
      </c>
      <c r="AO24" s="7">
        <f t="shared" si="295"/>
        <v>3</v>
      </c>
      <c r="AP24" s="7">
        <f t="shared" si="295"/>
        <v>2</v>
      </c>
      <c r="AQ24" s="7">
        <f t="shared" si="295"/>
        <v>1</v>
      </c>
      <c r="AR24" s="7">
        <f t="shared" si="295"/>
        <v>1</v>
      </c>
      <c r="AS24" s="65">
        <f t="shared" ref="AS24" si="296">COUNTIF($AA24:$AR24,"=-2")</f>
        <v>0</v>
      </c>
      <c r="AT24" s="66">
        <f t="shared" ref="AT24" si="297">COUNTIF($AA24:$AR24,"=-1")</f>
        <v>0</v>
      </c>
      <c r="AU24" s="66">
        <f t="shared" ref="AU24" si="298">COUNTIF($AA24:$AR24,"=0")</f>
        <v>1</v>
      </c>
      <c r="AV24" s="66">
        <f t="shared" ref="AV24" si="299">COUNTIF($AA24:$AR24,"=1")</f>
        <v>6</v>
      </c>
      <c r="AW24" s="66">
        <f t="shared" ref="AW24" si="300">COUNTIF($AA24:$AR24,"=2")</f>
        <v>9</v>
      </c>
      <c r="AX24" s="67">
        <f t="shared" ref="AX24" si="301">COUNTIF($AA24:$AR24,"&gt;2")</f>
        <v>2</v>
      </c>
      <c r="AY24" s="50" t="str">
        <f t="shared" ref="AY24:BN24" si="302">IF(AA$4=3,AA24,"")</f>
        <v/>
      </c>
      <c r="AZ24" s="50" t="str">
        <f t="shared" si="302"/>
        <v/>
      </c>
      <c r="BA24" s="50">
        <f t="shared" si="302"/>
        <v>0</v>
      </c>
      <c r="BB24" s="50" t="str">
        <f t="shared" si="302"/>
        <v/>
      </c>
      <c r="BC24" s="50" t="str">
        <f t="shared" si="302"/>
        <v/>
      </c>
      <c r="BD24" s="50">
        <f t="shared" si="302"/>
        <v>2</v>
      </c>
      <c r="BE24" s="50" t="str">
        <f t="shared" si="302"/>
        <v/>
      </c>
      <c r="BF24" s="50" t="str">
        <f t="shared" si="302"/>
        <v/>
      </c>
      <c r="BG24" s="50" t="str">
        <f t="shared" si="302"/>
        <v/>
      </c>
      <c r="BH24" s="50" t="str">
        <f t="shared" si="302"/>
        <v/>
      </c>
      <c r="BI24" s="50">
        <f t="shared" si="302"/>
        <v>2</v>
      </c>
      <c r="BJ24" s="50" t="str">
        <f t="shared" si="302"/>
        <v/>
      </c>
      <c r="BK24" s="50">
        <f t="shared" si="302"/>
        <v>2</v>
      </c>
      <c r="BL24" s="50" t="str">
        <f t="shared" si="302"/>
        <v/>
      </c>
      <c r="BM24" s="50" t="str">
        <f t="shared" si="302"/>
        <v/>
      </c>
      <c r="BN24" s="50" t="str">
        <f t="shared" si="302"/>
        <v/>
      </c>
      <c r="BO24" s="50" t="str">
        <f t="shared" ref="BO24:BP24" si="303">IF(AQ$4=3,AQ24,"")</f>
        <v/>
      </c>
      <c r="BP24" s="51" t="str">
        <f t="shared" si="303"/>
        <v/>
      </c>
      <c r="BQ24" s="50">
        <f t="shared" ref="BQ24:CF24" si="304">IF(AA$4=4,AA24,"")</f>
        <v>2</v>
      </c>
      <c r="BR24" s="50">
        <f t="shared" si="304"/>
        <v>2</v>
      </c>
      <c r="BS24" s="50" t="str">
        <f t="shared" si="304"/>
        <v/>
      </c>
      <c r="BT24" s="50">
        <f t="shared" si="304"/>
        <v>1</v>
      </c>
      <c r="BU24" s="50" t="str">
        <f t="shared" si="304"/>
        <v/>
      </c>
      <c r="BV24" s="50" t="str">
        <f t="shared" si="304"/>
        <v/>
      </c>
      <c r="BW24" s="50">
        <f t="shared" si="304"/>
        <v>3</v>
      </c>
      <c r="BX24" s="50" t="str">
        <f t="shared" si="304"/>
        <v/>
      </c>
      <c r="BY24" s="50">
        <f t="shared" si="304"/>
        <v>2</v>
      </c>
      <c r="BZ24" s="50">
        <f t="shared" si="304"/>
        <v>1</v>
      </c>
      <c r="CA24" s="50" t="str">
        <f t="shared" si="304"/>
        <v/>
      </c>
      <c r="CB24" s="50">
        <f t="shared" si="304"/>
        <v>2</v>
      </c>
      <c r="CC24" s="50" t="str">
        <f t="shared" si="304"/>
        <v/>
      </c>
      <c r="CD24" s="50" t="str">
        <f t="shared" si="304"/>
        <v/>
      </c>
      <c r="CE24" s="50">
        <f t="shared" si="304"/>
        <v>3</v>
      </c>
      <c r="CF24" s="50">
        <f t="shared" si="304"/>
        <v>2</v>
      </c>
      <c r="CG24" s="50">
        <f t="shared" ref="CG24:CH24" si="305">IF(AQ$4=4,AQ24,"")</f>
        <v>1</v>
      </c>
      <c r="CH24" s="50" t="str">
        <f t="shared" si="305"/>
        <v/>
      </c>
      <c r="CI24" s="61" t="str">
        <f t="shared" ref="CI24:CX24" si="306">IF(AA$4=5,AA24,"")</f>
        <v/>
      </c>
      <c r="CJ24" s="50" t="str">
        <f t="shared" si="306"/>
        <v/>
      </c>
      <c r="CK24" s="50" t="str">
        <f t="shared" si="306"/>
        <v/>
      </c>
      <c r="CL24" s="50" t="str">
        <f t="shared" si="306"/>
        <v/>
      </c>
      <c r="CM24" s="50">
        <f t="shared" si="306"/>
        <v>1</v>
      </c>
      <c r="CN24" s="50" t="str">
        <f t="shared" si="306"/>
        <v/>
      </c>
      <c r="CO24" s="50" t="str">
        <f t="shared" si="306"/>
        <v/>
      </c>
      <c r="CP24" s="50">
        <f t="shared" si="306"/>
        <v>2</v>
      </c>
      <c r="CQ24" s="50" t="str">
        <f t="shared" si="306"/>
        <v/>
      </c>
      <c r="CR24" s="50" t="str">
        <f t="shared" si="306"/>
        <v/>
      </c>
      <c r="CS24" s="50" t="str">
        <f t="shared" si="306"/>
        <v/>
      </c>
      <c r="CT24" s="50" t="str">
        <f t="shared" si="306"/>
        <v/>
      </c>
      <c r="CU24" s="50" t="str">
        <f t="shared" si="306"/>
        <v/>
      </c>
      <c r="CV24" s="50">
        <f t="shared" si="306"/>
        <v>1</v>
      </c>
      <c r="CW24" s="50" t="str">
        <f t="shared" si="306"/>
        <v/>
      </c>
      <c r="CX24" s="50" t="str">
        <f t="shared" si="306"/>
        <v/>
      </c>
      <c r="CY24" s="50" t="str">
        <f t="shared" ref="CY24:CZ24" si="307">IF(AQ$4=5,AQ24,"")</f>
        <v/>
      </c>
      <c r="CZ24" s="50">
        <f t="shared" si="307"/>
        <v>1</v>
      </c>
      <c r="DA24" s="68">
        <f t="shared" ref="DA24" si="308">SUM(AY24:BP24)</f>
        <v>6</v>
      </c>
      <c r="DB24" s="69">
        <f t="shared" ref="DB24" si="309">SUM(BQ24:CH24)</f>
        <v>19</v>
      </c>
      <c r="DC24" s="70">
        <f t="shared" ref="DC24" si="310">SUM(CI24:CZ24)</f>
        <v>5</v>
      </c>
      <c r="DD24" s="27"/>
    </row>
    <row r="25" spans="1:108">
      <c r="A25" s="28"/>
      <c r="B25" s="86"/>
      <c r="C25" s="86"/>
      <c r="D25" s="86"/>
      <c r="E25" s="87"/>
      <c r="F25" s="87"/>
      <c r="G25" s="87"/>
      <c r="H25" s="87"/>
      <c r="I25" s="87"/>
      <c r="J25" s="87"/>
      <c r="K25" s="87"/>
      <c r="L25" s="87"/>
      <c r="M25" s="87"/>
      <c r="N25" s="88"/>
      <c r="O25" s="88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90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22"/>
      <c r="AT25" s="23"/>
      <c r="AU25" s="23"/>
      <c r="AV25" s="23"/>
      <c r="AW25" s="23"/>
      <c r="AX25" s="23"/>
      <c r="AY25" s="24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6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4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6"/>
      <c r="DA25" s="23"/>
      <c r="DB25" s="23"/>
      <c r="DC25" s="23"/>
      <c r="DD25" s="27"/>
    </row>
  </sheetData>
  <sortState ref="B6:Y24">
    <sortCondition ref="Y6:Y24"/>
  </sortState>
  <mergeCells count="5">
    <mergeCell ref="C5:D5"/>
    <mergeCell ref="E2:M2"/>
    <mergeCell ref="O2:W2"/>
    <mergeCell ref="E3:M3"/>
    <mergeCell ref="O3:W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D27"/>
  <sheetViews>
    <sheetView workbookViewId="0">
      <selection activeCell="DF10" sqref="DF10"/>
    </sheetView>
  </sheetViews>
  <sheetFormatPr defaultRowHeight="15"/>
  <cols>
    <col min="1" max="1" width="4" customWidth="1"/>
    <col min="2" max="2" width="9.140625" customWidth="1"/>
    <col min="3" max="3" width="40" customWidth="1"/>
    <col min="4" max="4" width="8.140625" customWidth="1"/>
    <col min="5" max="13" width="4.7109375" style="91" customWidth="1"/>
    <col min="14" max="14" width="7.7109375" style="91" customWidth="1"/>
    <col min="15" max="15" width="4.7109375" style="92" customWidth="1"/>
    <col min="16" max="23" width="4.7109375" customWidth="1"/>
    <col min="24" max="24" width="9.140625" customWidth="1"/>
    <col min="26" max="26" width="3.7109375" customWidth="1"/>
    <col min="27" max="44" width="2.7109375" style="93" hidden="1" customWidth="1"/>
    <col min="45" max="45" width="0" style="93" hidden="1" customWidth="1"/>
    <col min="46" max="50" width="0" hidden="1" customWidth="1"/>
    <col min="51" max="104" width="2.7109375" style="93" hidden="1" customWidth="1"/>
    <col min="105" max="105" width="12.5703125" hidden="1" customWidth="1"/>
    <col min="106" max="106" width="12.85546875" hidden="1" customWidth="1"/>
    <col min="107" max="107" width="12.5703125" hidden="1" customWidth="1"/>
    <col min="108" max="108" width="2.85546875" hidden="1" customWidth="1"/>
    <col min="257" max="257" width="2.7109375" customWidth="1"/>
    <col min="258" max="258" width="9.140625" customWidth="1"/>
    <col min="259" max="259" width="29.7109375" customWidth="1"/>
    <col min="260" max="260" width="8.140625" customWidth="1"/>
    <col min="261" max="269" width="4.7109375" customWidth="1"/>
    <col min="270" max="270" width="7.7109375" customWidth="1"/>
    <col min="271" max="279" width="4.7109375" customWidth="1"/>
    <col min="282" max="282" width="3.7109375" customWidth="1"/>
    <col min="283" max="300" width="0" hidden="1" customWidth="1"/>
    <col min="307" max="360" width="0" hidden="1" customWidth="1"/>
    <col min="361" max="361" width="12.5703125" customWidth="1"/>
    <col min="362" max="362" width="12.85546875" customWidth="1"/>
    <col min="363" max="363" width="12.5703125" customWidth="1"/>
    <col min="364" max="364" width="2.85546875" customWidth="1"/>
    <col min="513" max="513" width="2.7109375" customWidth="1"/>
    <col min="514" max="514" width="9.140625" customWidth="1"/>
    <col min="515" max="515" width="29.7109375" customWidth="1"/>
    <col min="516" max="516" width="8.140625" customWidth="1"/>
    <col min="517" max="525" width="4.7109375" customWidth="1"/>
    <col min="526" max="526" width="7.7109375" customWidth="1"/>
    <col min="527" max="535" width="4.7109375" customWidth="1"/>
    <col min="538" max="538" width="3.7109375" customWidth="1"/>
    <col min="539" max="556" width="0" hidden="1" customWidth="1"/>
    <col min="563" max="616" width="0" hidden="1" customWidth="1"/>
    <col min="617" max="617" width="12.5703125" customWidth="1"/>
    <col min="618" max="618" width="12.85546875" customWidth="1"/>
    <col min="619" max="619" width="12.5703125" customWidth="1"/>
    <col min="620" max="620" width="2.85546875" customWidth="1"/>
    <col min="769" max="769" width="2.7109375" customWidth="1"/>
    <col min="770" max="770" width="9.140625" customWidth="1"/>
    <col min="771" max="771" width="29.7109375" customWidth="1"/>
    <col min="772" max="772" width="8.140625" customWidth="1"/>
    <col min="773" max="781" width="4.7109375" customWidth="1"/>
    <col min="782" max="782" width="7.7109375" customWidth="1"/>
    <col min="783" max="791" width="4.7109375" customWidth="1"/>
    <col min="794" max="794" width="3.7109375" customWidth="1"/>
    <col min="795" max="812" width="0" hidden="1" customWidth="1"/>
    <col min="819" max="872" width="0" hidden="1" customWidth="1"/>
    <col min="873" max="873" width="12.5703125" customWidth="1"/>
    <col min="874" max="874" width="12.85546875" customWidth="1"/>
    <col min="875" max="875" width="12.5703125" customWidth="1"/>
    <col min="876" max="876" width="2.85546875" customWidth="1"/>
    <col min="1025" max="1025" width="2.7109375" customWidth="1"/>
    <col min="1026" max="1026" width="9.140625" customWidth="1"/>
    <col min="1027" max="1027" width="29.7109375" customWidth="1"/>
    <col min="1028" max="1028" width="8.140625" customWidth="1"/>
    <col min="1029" max="1037" width="4.7109375" customWidth="1"/>
    <col min="1038" max="1038" width="7.7109375" customWidth="1"/>
    <col min="1039" max="1047" width="4.7109375" customWidth="1"/>
    <col min="1050" max="1050" width="3.7109375" customWidth="1"/>
    <col min="1051" max="1068" width="0" hidden="1" customWidth="1"/>
    <col min="1075" max="1128" width="0" hidden="1" customWidth="1"/>
    <col min="1129" max="1129" width="12.5703125" customWidth="1"/>
    <col min="1130" max="1130" width="12.85546875" customWidth="1"/>
    <col min="1131" max="1131" width="12.5703125" customWidth="1"/>
    <col min="1132" max="1132" width="2.85546875" customWidth="1"/>
    <col min="1281" max="1281" width="2.7109375" customWidth="1"/>
    <col min="1282" max="1282" width="9.140625" customWidth="1"/>
    <col min="1283" max="1283" width="29.7109375" customWidth="1"/>
    <col min="1284" max="1284" width="8.140625" customWidth="1"/>
    <col min="1285" max="1293" width="4.7109375" customWidth="1"/>
    <col min="1294" max="1294" width="7.7109375" customWidth="1"/>
    <col min="1295" max="1303" width="4.7109375" customWidth="1"/>
    <col min="1306" max="1306" width="3.7109375" customWidth="1"/>
    <col min="1307" max="1324" width="0" hidden="1" customWidth="1"/>
    <col min="1331" max="1384" width="0" hidden="1" customWidth="1"/>
    <col min="1385" max="1385" width="12.5703125" customWidth="1"/>
    <col min="1386" max="1386" width="12.85546875" customWidth="1"/>
    <col min="1387" max="1387" width="12.5703125" customWidth="1"/>
    <col min="1388" max="1388" width="2.85546875" customWidth="1"/>
    <col min="1537" max="1537" width="2.7109375" customWidth="1"/>
    <col min="1538" max="1538" width="9.140625" customWidth="1"/>
    <col min="1539" max="1539" width="29.7109375" customWidth="1"/>
    <col min="1540" max="1540" width="8.140625" customWidth="1"/>
    <col min="1541" max="1549" width="4.7109375" customWidth="1"/>
    <col min="1550" max="1550" width="7.7109375" customWidth="1"/>
    <col min="1551" max="1559" width="4.7109375" customWidth="1"/>
    <col min="1562" max="1562" width="3.7109375" customWidth="1"/>
    <col min="1563" max="1580" width="0" hidden="1" customWidth="1"/>
    <col min="1587" max="1640" width="0" hidden="1" customWidth="1"/>
    <col min="1641" max="1641" width="12.5703125" customWidth="1"/>
    <col min="1642" max="1642" width="12.85546875" customWidth="1"/>
    <col min="1643" max="1643" width="12.5703125" customWidth="1"/>
    <col min="1644" max="1644" width="2.85546875" customWidth="1"/>
    <col min="1793" max="1793" width="2.7109375" customWidth="1"/>
    <col min="1794" max="1794" width="9.140625" customWidth="1"/>
    <col min="1795" max="1795" width="29.7109375" customWidth="1"/>
    <col min="1796" max="1796" width="8.140625" customWidth="1"/>
    <col min="1797" max="1805" width="4.7109375" customWidth="1"/>
    <col min="1806" max="1806" width="7.7109375" customWidth="1"/>
    <col min="1807" max="1815" width="4.7109375" customWidth="1"/>
    <col min="1818" max="1818" width="3.7109375" customWidth="1"/>
    <col min="1819" max="1836" width="0" hidden="1" customWidth="1"/>
    <col min="1843" max="1896" width="0" hidden="1" customWidth="1"/>
    <col min="1897" max="1897" width="12.5703125" customWidth="1"/>
    <col min="1898" max="1898" width="12.85546875" customWidth="1"/>
    <col min="1899" max="1899" width="12.5703125" customWidth="1"/>
    <col min="1900" max="1900" width="2.85546875" customWidth="1"/>
    <col min="2049" max="2049" width="2.7109375" customWidth="1"/>
    <col min="2050" max="2050" width="9.140625" customWidth="1"/>
    <col min="2051" max="2051" width="29.7109375" customWidth="1"/>
    <col min="2052" max="2052" width="8.140625" customWidth="1"/>
    <col min="2053" max="2061" width="4.7109375" customWidth="1"/>
    <col min="2062" max="2062" width="7.7109375" customWidth="1"/>
    <col min="2063" max="2071" width="4.7109375" customWidth="1"/>
    <col min="2074" max="2074" width="3.7109375" customWidth="1"/>
    <col min="2075" max="2092" width="0" hidden="1" customWidth="1"/>
    <col min="2099" max="2152" width="0" hidden="1" customWidth="1"/>
    <col min="2153" max="2153" width="12.5703125" customWidth="1"/>
    <col min="2154" max="2154" width="12.85546875" customWidth="1"/>
    <col min="2155" max="2155" width="12.5703125" customWidth="1"/>
    <col min="2156" max="2156" width="2.85546875" customWidth="1"/>
    <col min="2305" max="2305" width="2.7109375" customWidth="1"/>
    <col min="2306" max="2306" width="9.140625" customWidth="1"/>
    <col min="2307" max="2307" width="29.7109375" customWidth="1"/>
    <col min="2308" max="2308" width="8.140625" customWidth="1"/>
    <col min="2309" max="2317" width="4.7109375" customWidth="1"/>
    <col min="2318" max="2318" width="7.7109375" customWidth="1"/>
    <col min="2319" max="2327" width="4.7109375" customWidth="1"/>
    <col min="2330" max="2330" width="3.7109375" customWidth="1"/>
    <col min="2331" max="2348" width="0" hidden="1" customWidth="1"/>
    <col min="2355" max="2408" width="0" hidden="1" customWidth="1"/>
    <col min="2409" max="2409" width="12.5703125" customWidth="1"/>
    <col min="2410" max="2410" width="12.85546875" customWidth="1"/>
    <col min="2411" max="2411" width="12.5703125" customWidth="1"/>
    <col min="2412" max="2412" width="2.85546875" customWidth="1"/>
    <col min="2561" max="2561" width="2.7109375" customWidth="1"/>
    <col min="2562" max="2562" width="9.140625" customWidth="1"/>
    <col min="2563" max="2563" width="29.7109375" customWidth="1"/>
    <col min="2564" max="2564" width="8.140625" customWidth="1"/>
    <col min="2565" max="2573" width="4.7109375" customWidth="1"/>
    <col min="2574" max="2574" width="7.7109375" customWidth="1"/>
    <col min="2575" max="2583" width="4.7109375" customWidth="1"/>
    <col min="2586" max="2586" width="3.7109375" customWidth="1"/>
    <col min="2587" max="2604" width="0" hidden="1" customWidth="1"/>
    <col min="2611" max="2664" width="0" hidden="1" customWidth="1"/>
    <col min="2665" max="2665" width="12.5703125" customWidth="1"/>
    <col min="2666" max="2666" width="12.85546875" customWidth="1"/>
    <col min="2667" max="2667" width="12.5703125" customWidth="1"/>
    <col min="2668" max="2668" width="2.85546875" customWidth="1"/>
    <col min="2817" max="2817" width="2.7109375" customWidth="1"/>
    <col min="2818" max="2818" width="9.140625" customWidth="1"/>
    <col min="2819" max="2819" width="29.7109375" customWidth="1"/>
    <col min="2820" max="2820" width="8.140625" customWidth="1"/>
    <col min="2821" max="2829" width="4.7109375" customWidth="1"/>
    <col min="2830" max="2830" width="7.7109375" customWidth="1"/>
    <col min="2831" max="2839" width="4.7109375" customWidth="1"/>
    <col min="2842" max="2842" width="3.7109375" customWidth="1"/>
    <col min="2843" max="2860" width="0" hidden="1" customWidth="1"/>
    <col min="2867" max="2920" width="0" hidden="1" customWidth="1"/>
    <col min="2921" max="2921" width="12.5703125" customWidth="1"/>
    <col min="2922" max="2922" width="12.85546875" customWidth="1"/>
    <col min="2923" max="2923" width="12.5703125" customWidth="1"/>
    <col min="2924" max="2924" width="2.85546875" customWidth="1"/>
    <col min="3073" max="3073" width="2.7109375" customWidth="1"/>
    <col min="3074" max="3074" width="9.140625" customWidth="1"/>
    <col min="3075" max="3075" width="29.7109375" customWidth="1"/>
    <col min="3076" max="3076" width="8.140625" customWidth="1"/>
    <col min="3077" max="3085" width="4.7109375" customWidth="1"/>
    <col min="3086" max="3086" width="7.7109375" customWidth="1"/>
    <col min="3087" max="3095" width="4.7109375" customWidth="1"/>
    <col min="3098" max="3098" width="3.7109375" customWidth="1"/>
    <col min="3099" max="3116" width="0" hidden="1" customWidth="1"/>
    <col min="3123" max="3176" width="0" hidden="1" customWidth="1"/>
    <col min="3177" max="3177" width="12.5703125" customWidth="1"/>
    <col min="3178" max="3178" width="12.85546875" customWidth="1"/>
    <col min="3179" max="3179" width="12.5703125" customWidth="1"/>
    <col min="3180" max="3180" width="2.85546875" customWidth="1"/>
    <col min="3329" max="3329" width="2.7109375" customWidth="1"/>
    <col min="3330" max="3330" width="9.140625" customWidth="1"/>
    <col min="3331" max="3331" width="29.7109375" customWidth="1"/>
    <col min="3332" max="3332" width="8.140625" customWidth="1"/>
    <col min="3333" max="3341" width="4.7109375" customWidth="1"/>
    <col min="3342" max="3342" width="7.7109375" customWidth="1"/>
    <col min="3343" max="3351" width="4.7109375" customWidth="1"/>
    <col min="3354" max="3354" width="3.7109375" customWidth="1"/>
    <col min="3355" max="3372" width="0" hidden="1" customWidth="1"/>
    <col min="3379" max="3432" width="0" hidden="1" customWidth="1"/>
    <col min="3433" max="3433" width="12.5703125" customWidth="1"/>
    <col min="3434" max="3434" width="12.85546875" customWidth="1"/>
    <col min="3435" max="3435" width="12.5703125" customWidth="1"/>
    <col min="3436" max="3436" width="2.85546875" customWidth="1"/>
    <col min="3585" max="3585" width="2.7109375" customWidth="1"/>
    <col min="3586" max="3586" width="9.140625" customWidth="1"/>
    <col min="3587" max="3587" width="29.7109375" customWidth="1"/>
    <col min="3588" max="3588" width="8.140625" customWidth="1"/>
    <col min="3589" max="3597" width="4.7109375" customWidth="1"/>
    <col min="3598" max="3598" width="7.7109375" customWidth="1"/>
    <col min="3599" max="3607" width="4.7109375" customWidth="1"/>
    <col min="3610" max="3610" width="3.7109375" customWidth="1"/>
    <col min="3611" max="3628" width="0" hidden="1" customWidth="1"/>
    <col min="3635" max="3688" width="0" hidden="1" customWidth="1"/>
    <col min="3689" max="3689" width="12.5703125" customWidth="1"/>
    <col min="3690" max="3690" width="12.85546875" customWidth="1"/>
    <col min="3691" max="3691" width="12.5703125" customWidth="1"/>
    <col min="3692" max="3692" width="2.85546875" customWidth="1"/>
    <col min="3841" max="3841" width="2.7109375" customWidth="1"/>
    <col min="3842" max="3842" width="9.140625" customWidth="1"/>
    <col min="3843" max="3843" width="29.7109375" customWidth="1"/>
    <col min="3844" max="3844" width="8.140625" customWidth="1"/>
    <col min="3845" max="3853" width="4.7109375" customWidth="1"/>
    <col min="3854" max="3854" width="7.7109375" customWidth="1"/>
    <col min="3855" max="3863" width="4.7109375" customWidth="1"/>
    <col min="3866" max="3866" width="3.7109375" customWidth="1"/>
    <col min="3867" max="3884" width="0" hidden="1" customWidth="1"/>
    <col min="3891" max="3944" width="0" hidden="1" customWidth="1"/>
    <col min="3945" max="3945" width="12.5703125" customWidth="1"/>
    <col min="3946" max="3946" width="12.85546875" customWidth="1"/>
    <col min="3947" max="3947" width="12.5703125" customWidth="1"/>
    <col min="3948" max="3948" width="2.85546875" customWidth="1"/>
    <col min="4097" max="4097" width="2.7109375" customWidth="1"/>
    <col min="4098" max="4098" width="9.140625" customWidth="1"/>
    <col min="4099" max="4099" width="29.7109375" customWidth="1"/>
    <col min="4100" max="4100" width="8.140625" customWidth="1"/>
    <col min="4101" max="4109" width="4.7109375" customWidth="1"/>
    <col min="4110" max="4110" width="7.7109375" customWidth="1"/>
    <col min="4111" max="4119" width="4.7109375" customWidth="1"/>
    <col min="4122" max="4122" width="3.7109375" customWidth="1"/>
    <col min="4123" max="4140" width="0" hidden="1" customWidth="1"/>
    <col min="4147" max="4200" width="0" hidden="1" customWidth="1"/>
    <col min="4201" max="4201" width="12.5703125" customWidth="1"/>
    <col min="4202" max="4202" width="12.85546875" customWidth="1"/>
    <col min="4203" max="4203" width="12.5703125" customWidth="1"/>
    <col min="4204" max="4204" width="2.85546875" customWidth="1"/>
    <col min="4353" max="4353" width="2.7109375" customWidth="1"/>
    <col min="4354" max="4354" width="9.140625" customWidth="1"/>
    <col min="4355" max="4355" width="29.7109375" customWidth="1"/>
    <col min="4356" max="4356" width="8.140625" customWidth="1"/>
    <col min="4357" max="4365" width="4.7109375" customWidth="1"/>
    <col min="4366" max="4366" width="7.7109375" customWidth="1"/>
    <col min="4367" max="4375" width="4.7109375" customWidth="1"/>
    <col min="4378" max="4378" width="3.7109375" customWidth="1"/>
    <col min="4379" max="4396" width="0" hidden="1" customWidth="1"/>
    <col min="4403" max="4456" width="0" hidden="1" customWidth="1"/>
    <col min="4457" max="4457" width="12.5703125" customWidth="1"/>
    <col min="4458" max="4458" width="12.85546875" customWidth="1"/>
    <col min="4459" max="4459" width="12.5703125" customWidth="1"/>
    <col min="4460" max="4460" width="2.85546875" customWidth="1"/>
    <col min="4609" max="4609" width="2.7109375" customWidth="1"/>
    <col min="4610" max="4610" width="9.140625" customWidth="1"/>
    <col min="4611" max="4611" width="29.7109375" customWidth="1"/>
    <col min="4612" max="4612" width="8.140625" customWidth="1"/>
    <col min="4613" max="4621" width="4.7109375" customWidth="1"/>
    <col min="4622" max="4622" width="7.7109375" customWidth="1"/>
    <col min="4623" max="4631" width="4.7109375" customWidth="1"/>
    <col min="4634" max="4634" width="3.7109375" customWidth="1"/>
    <col min="4635" max="4652" width="0" hidden="1" customWidth="1"/>
    <col min="4659" max="4712" width="0" hidden="1" customWidth="1"/>
    <col min="4713" max="4713" width="12.5703125" customWidth="1"/>
    <col min="4714" max="4714" width="12.85546875" customWidth="1"/>
    <col min="4715" max="4715" width="12.5703125" customWidth="1"/>
    <col min="4716" max="4716" width="2.85546875" customWidth="1"/>
    <col min="4865" max="4865" width="2.7109375" customWidth="1"/>
    <col min="4866" max="4866" width="9.140625" customWidth="1"/>
    <col min="4867" max="4867" width="29.7109375" customWidth="1"/>
    <col min="4868" max="4868" width="8.140625" customWidth="1"/>
    <col min="4869" max="4877" width="4.7109375" customWidth="1"/>
    <col min="4878" max="4878" width="7.7109375" customWidth="1"/>
    <col min="4879" max="4887" width="4.7109375" customWidth="1"/>
    <col min="4890" max="4890" width="3.7109375" customWidth="1"/>
    <col min="4891" max="4908" width="0" hidden="1" customWidth="1"/>
    <col min="4915" max="4968" width="0" hidden="1" customWidth="1"/>
    <col min="4969" max="4969" width="12.5703125" customWidth="1"/>
    <col min="4970" max="4970" width="12.85546875" customWidth="1"/>
    <col min="4971" max="4971" width="12.5703125" customWidth="1"/>
    <col min="4972" max="4972" width="2.85546875" customWidth="1"/>
    <col min="5121" max="5121" width="2.7109375" customWidth="1"/>
    <col min="5122" max="5122" width="9.140625" customWidth="1"/>
    <col min="5123" max="5123" width="29.7109375" customWidth="1"/>
    <col min="5124" max="5124" width="8.140625" customWidth="1"/>
    <col min="5125" max="5133" width="4.7109375" customWidth="1"/>
    <col min="5134" max="5134" width="7.7109375" customWidth="1"/>
    <col min="5135" max="5143" width="4.7109375" customWidth="1"/>
    <col min="5146" max="5146" width="3.7109375" customWidth="1"/>
    <col min="5147" max="5164" width="0" hidden="1" customWidth="1"/>
    <col min="5171" max="5224" width="0" hidden="1" customWidth="1"/>
    <col min="5225" max="5225" width="12.5703125" customWidth="1"/>
    <col min="5226" max="5226" width="12.85546875" customWidth="1"/>
    <col min="5227" max="5227" width="12.5703125" customWidth="1"/>
    <col min="5228" max="5228" width="2.85546875" customWidth="1"/>
    <col min="5377" max="5377" width="2.7109375" customWidth="1"/>
    <col min="5378" max="5378" width="9.140625" customWidth="1"/>
    <col min="5379" max="5379" width="29.7109375" customWidth="1"/>
    <col min="5380" max="5380" width="8.140625" customWidth="1"/>
    <col min="5381" max="5389" width="4.7109375" customWidth="1"/>
    <col min="5390" max="5390" width="7.7109375" customWidth="1"/>
    <col min="5391" max="5399" width="4.7109375" customWidth="1"/>
    <col min="5402" max="5402" width="3.7109375" customWidth="1"/>
    <col min="5403" max="5420" width="0" hidden="1" customWidth="1"/>
    <col min="5427" max="5480" width="0" hidden="1" customWidth="1"/>
    <col min="5481" max="5481" width="12.5703125" customWidth="1"/>
    <col min="5482" max="5482" width="12.85546875" customWidth="1"/>
    <col min="5483" max="5483" width="12.5703125" customWidth="1"/>
    <col min="5484" max="5484" width="2.85546875" customWidth="1"/>
    <col min="5633" max="5633" width="2.7109375" customWidth="1"/>
    <col min="5634" max="5634" width="9.140625" customWidth="1"/>
    <col min="5635" max="5635" width="29.7109375" customWidth="1"/>
    <col min="5636" max="5636" width="8.140625" customWidth="1"/>
    <col min="5637" max="5645" width="4.7109375" customWidth="1"/>
    <col min="5646" max="5646" width="7.7109375" customWidth="1"/>
    <col min="5647" max="5655" width="4.7109375" customWidth="1"/>
    <col min="5658" max="5658" width="3.7109375" customWidth="1"/>
    <col min="5659" max="5676" width="0" hidden="1" customWidth="1"/>
    <col min="5683" max="5736" width="0" hidden="1" customWidth="1"/>
    <col min="5737" max="5737" width="12.5703125" customWidth="1"/>
    <col min="5738" max="5738" width="12.85546875" customWidth="1"/>
    <col min="5739" max="5739" width="12.5703125" customWidth="1"/>
    <col min="5740" max="5740" width="2.85546875" customWidth="1"/>
    <col min="5889" max="5889" width="2.7109375" customWidth="1"/>
    <col min="5890" max="5890" width="9.140625" customWidth="1"/>
    <col min="5891" max="5891" width="29.7109375" customWidth="1"/>
    <col min="5892" max="5892" width="8.140625" customWidth="1"/>
    <col min="5893" max="5901" width="4.7109375" customWidth="1"/>
    <col min="5902" max="5902" width="7.7109375" customWidth="1"/>
    <col min="5903" max="5911" width="4.7109375" customWidth="1"/>
    <col min="5914" max="5914" width="3.7109375" customWidth="1"/>
    <col min="5915" max="5932" width="0" hidden="1" customWidth="1"/>
    <col min="5939" max="5992" width="0" hidden="1" customWidth="1"/>
    <col min="5993" max="5993" width="12.5703125" customWidth="1"/>
    <col min="5994" max="5994" width="12.85546875" customWidth="1"/>
    <col min="5995" max="5995" width="12.5703125" customWidth="1"/>
    <col min="5996" max="5996" width="2.85546875" customWidth="1"/>
    <col min="6145" max="6145" width="2.7109375" customWidth="1"/>
    <col min="6146" max="6146" width="9.140625" customWidth="1"/>
    <col min="6147" max="6147" width="29.7109375" customWidth="1"/>
    <col min="6148" max="6148" width="8.140625" customWidth="1"/>
    <col min="6149" max="6157" width="4.7109375" customWidth="1"/>
    <col min="6158" max="6158" width="7.7109375" customWidth="1"/>
    <col min="6159" max="6167" width="4.7109375" customWidth="1"/>
    <col min="6170" max="6170" width="3.7109375" customWidth="1"/>
    <col min="6171" max="6188" width="0" hidden="1" customWidth="1"/>
    <col min="6195" max="6248" width="0" hidden="1" customWidth="1"/>
    <col min="6249" max="6249" width="12.5703125" customWidth="1"/>
    <col min="6250" max="6250" width="12.85546875" customWidth="1"/>
    <col min="6251" max="6251" width="12.5703125" customWidth="1"/>
    <col min="6252" max="6252" width="2.85546875" customWidth="1"/>
    <col min="6401" max="6401" width="2.7109375" customWidth="1"/>
    <col min="6402" max="6402" width="9.140625" customWidth="1"/>
    <col min="6403" max="6403" width="29.7109375" customWidth="1"/>
    <col min="6404" max="6404" width="8.140625" customWidth="1"/>
    <col min="6405" max="6413" width="4.7109375" customWidth="1"/>
    <col min="6414" max="6414" width="7.7109375" customWidth="1"/>
    <col min="6415" max="6423" width="4.7109375" customWidth="1"/>
    <col min="6426" max="6426" width="3.7109375" customWidth="1"/>
    <col min="6427" max="6444" width="0" hidden="1" customWidth="1"/>
    <col min="6451" max="6504" width="0" hidden="1" customWidth="1"/>
    <col min="6505" max="6505" width="12.5703125" customWidth="1"/>
    <col min="6506" max="6506" width="12.85546875" customWidth="1"/>
    <col min="6507" max="6507" width="12.5703125" customWidth="1"/>
    <col min="6508" max="6508" width="2.85546875" customWidth="1"/>
    <col min="6657" max="6657" width="2.7109375" customWidth="1"/>
    <col min="6658" max="6658" width="9.140625" customWidth="1"/>
    <col min="6659" max="6659" width="29.7109375" customWidth="1"/>
    <col min="6660" max="6660" width="8.140625" customWidth="1"/>
    <col min="6661" max="6669" width="4.7109375" customWidth="1"/>
    <col min="6670" max="6670" width="7.7109375" customWidth="1"/>
    <col min="6671" max="6679" width="4.7109375" customWidth="1"/>
    <col min="6682" max="6682" width="3.7109375" customWidth="1"/>
    <col min="6683" max="6700" width="0" hidden="1" customWidth="1"/>
    <col min="6707" max="6760" width="0" hidden="1" customWidth="1"/>
    <col min="6761" max="6761" width="12.5703125" customWidth="1"/>
    <col min="6762" max="6762" width="12.85546875" customWidth="1"/>
    <col min="6763" max="6763" width="12.5703125" customWidth="1"/>
    <col min="6764" max="6764" width="2.85546875" customWidth="1"/>
    <col min="6913" max="6913" width="2.7109375" customWidth="1"/>
    <col min="6914" max="6914" width="9.140625" customWidth="1"/>
    <col min="6915" max="6915" width="29.7109375" customWidth="1"/>
    <col min="6916" max="6916" width="8.140625" customWidth="1"/>
    <col min="6917" max="6925" width="4.7109375" customWidth="1"/>
    <col min="6926" max="6926" width="7.7109375" customWidth="1"/>
    <col min="6927" max="6935" width="4.7109375" customWidth="1"/>
    <col min="6938" max="6938" width="3.7109375" customWidth="1"/>
    <col min="6939" max="6956" width="0" hidden="1" customWidth="1"/>
    <col min="6963" max="7016" width="0" hidden="1" customWidth="1"/>
    <col min="7017" max="7017" width="12.5703125" customWidth="1"/>
    <col min="7018" max="7018" width="12.85546875" customWidth="1"/>
    <col min="7019" max="7019" width="12.5703125" customWidth="1"/>
    <col min="7020" max="7020" width="2.85546875" customWidth="1"/>
    <col min="7169" max="7169" width="2.7109375" customWidth="1"/>
    <col min="7170" max="7170" width="9.140625" customWidth="1"/>
    <col min="7171" max="7171" width="29.7109375" customWidth="1"/>
    <col min="7172" max="7172" width="8.140625" customWidth="1"/>
    <col min="7173" max="7181" width="4.7109375" customWidth="1"/>
    <col min="7182" max="7182" width="7.7109375" customWidth="1"/>
    <col min="7183" max="7191" width="4.7109375" customWidth="1"/>
    <col min="7194" max="7194" width="3.7109375" customWidth="1"/>
    <col min="7195" max="7212" width="0" hidden="1" customWidth="1"/>
    <col min="7219" max="7272" width="0" hidden="1" customWidth="1"/>
    <col min="7273" max="7273" width="12.5703125" customWidth="1"/>
    <col min="7274" max="7274" width="12.85546875" customWidth="1"/>
    <col min="7275" max="7275" width="12.5703125" customWidth="1"/>
    <col min="7276" max="7276" width="2.85546875" customWidth="1"/>
    <col min="7425" max="7425" width="2.7109375" customWidth="1"/>
    <col min="7426" max="7426" width="9.140625" customWidth="1"/>
    <col min="7427" max="7427" width="29.7109375" customWidth="1"/>
    <col min="7428" max="7428" width="8.140625" customWidth="1"/>
    <col min="7429" max="7437" width="4.7109375" customWidth="1"/>
    <col min="7438" max="7438" width="7.7109375" customWidth="1"/>
    <col min="7439" max="7447" width="4.7109375" customWidth="1"/>
    <col min="7450" max="7450" width="3.7109375" customWidth="1"/>
    <col min="7451" max="7468" width="0" hidden="1" customWidth="1"/>
    <col min="7475" max="7528" width="0" hidden="1" customWidth="1"/>
    <col min="7529" max="7529" width="12.5703125" customWidth="1"/>
    <col min="7530" max="7530" width="12.85546875" customWidth="1"/>
    <col min="7531" max="7531" width="12.5703125" customWidth="1"/>
    <col min="7532" max="7532" width="2.85546875" customWidth="1"/>
    <col min="7681" max="7681" width="2.7109375" customWidth="1"/>
    <col min="7682" max="7682" width="9.140625" customWidth="1"/>
    <col min="7683" max="7683" width="29.7109375" customWidth="1"/>
    <col min="7684" max="7684" width="8.140625" customWidth="1"/>
    <col min="7685" max="7693" width="4.7109375" customWidth="1"/>
    <col min="7694" max="7694" width="7.7109375" customWidth="1"/>
    <col min="7695" max="7703" width="4.7109375" customWidth="1"/>
    <col min="7706" max="7706" width="3.7109375" customWidth="1"/>
    <col min="7707" max="7724" width="0" hidden="1" customWidth="1"/>
    <col min="7731" max="7784" width="0" hidden="1" customWidth="1"/>
    <col min="7785" max="7785" width="12.5703125" customWidth="1"/>
    <col min="7786" max="7786" width="12.85546875" customWidth="1"/>
    <col min="7787" max="7787" width="12.5703125" customWidth="1"/>
    <col min="7788" max="7788" width="2.85546875" customWidth="1"/>
    <col min="7937" max="7937" width="2.7109375" customWidth="1"/>
    <col min="7938" max="7938" width="9.140625" customWidth="1"/>
    <col min="7939" max="7939" width="29.7109375" customWidth="1"/>
    <col min="7940" max="7940" width="8.140625" customWidth="1"/>
    <col min="7941" max="7949" width="4.7109375" customWidth="1"/>
    <col min="7950" max="7950" width="7.7109375" customWidth="1"/>
    <col min="7951" max="7959" width="4.7109375" customWidth="1"/>
    <col min="7962" max="7962" width="3.7109375" customWidth="1"/>
    <col min="7963" max="7980" width="0" hidden="1" customWidth="1"/>
    <col min="7987" max="8040" width="0" hidden="1" customWidth="1"/>
    <col min="8041" max="8041" width="12.5703125" customWidth="1"/>
    <col min="8042" max="8042" width="12.85546875" customWidth="1"/>
    <col min="8043" max="8043" width="12.5703125" customWidth="1"/>
    <col min="8044" max="8044" width="2.85546875" customWidth="1"/>
    <col min="8193" max="8193" width="2.7109375" customWidth="1"/>
    <col min="8194" max="8194" width="9.140625" customWidth="1"/>
    <col min="8195" max="8195" width="29.7109375" customWidth="1"/>
    <col min="8196" max="8196" width="8.140625" customWidth="1"/>
    <col min="8197" max="8205" width="4.7109375" customWidth="1"/>
    <col min="8206" max="8206" width="7.7109375" customWidth="1"/>
    <col min="8207" max="8215" width="4.7109375" customWidth="1"/>
    <col min="8218" max="8218" width="3.7109375" customWidth="1"/>
    <col min="8219" max="8236" width="0" hidden="1" customWidth="1"/>
    <col min="8243" max="8296" width="0" hidden="1" customWidth="1"/>
    <col min="8297" max="8297" width="12.5703125" customWidth="1"/>
    <col min="8298" max="8298" width="12.85546875" customWidth="1"/>
    <col min="8299" max="8299" width="12.5703125" customWidth="1"/>
    <col min="8300" max="8300" width="2.85546875" customWidth="1"/>
    <col min="8449" max="8449" width="2.7109375" customWidth="1"/>
    <col min="8450" max="8450" width="9.140625" customWidth="1"/>
    <col min="8451" max="8451" width="29.7109375" customWidth="1"/>
    <col min="8452" max="8452" width="8.140625" customWidth="1"/>
    <col min="8453" max="8461" width="4.7109375" customWidth="1"/>
    <col min="8462" max="8462" width="7.7109375" customWidth="1"/>
    <col min="8463" max="8471" width="4.7109375" customWidth="1"/>
    <col min="8474" max="8474" width="3.7109375" customWidth="1"/>
    <col min="8475" max="8492" width="0" hidden="1" customWidth="1"/>
    <col min="8499" max="8552" width="0" hidden="1" customWidth="1"/>
    <col min="8553" max="8553" width="12.5703125" customWidth="1"/>
    <col min="8554" max="8554" width="12.85546875" customWidth="1"/>
    <col min="8555" max="8555" width="12.5703125" customWidth="1"/>
    <col min="8556" max="8556" width="2.85546875" customWidth="1"/>
    <col min="8705" max="8705" width="2.7109375" customWidth="1"/>
    <col min="8706" max="8706" width="9.140625" customWidth="1"/>
    <col min="8707" max="8707" width="29.7109375" customWidth="1"/>
    <col min="8708" max="8708" width="8.140625" customWidth="1"/>
    <col min="8709" max="8717" width="4.7109375" customWidth="1"/>
    <col min="8718" max="8718" width="7.7109375" customWidth="1"/>
    <col min="8719" max="8727" width="4.7109375" customWidth="1"/>
    <col min="8730" max="8730" width="3.7109375" customWidth="1"/>
    <col min="8731" max="8748" width="0" hidden="1" customWidth="1"/>
    <col min="8755" max="8808" width="0" hidden="1" customWidth="1"/>
    <col min="8809" max="8809" width="12.5703125" customWidth="1"/>
    <col min="8810" max="8810" width="12.85546875" customWidth="1"/>
    <col min="8811" max="8811" width="12.5703125" customWidth="1"/>
    <col min="8812" max="8812" width="2.85546875" customWidth="1"/>
    <col min="8961" max="8961" width="2.7109375" customWidth="1"/>
    <col min="8962" max="8962" width="9.140625" customWidth="1"/>
    <col min="8963" max="8963" width="29.7109375" customWidth="1"/>
    <col min="8964" max="8964" width="8.140625" customWidth="1"/>
    <col min="8965" max="8973" width="4.7109375" customWidth="1"/>
    <col min="8974" max="8974" width="7.7109375" customWidth="1"/>
    <col min="8975" max="8983" width="4.7109375" customWidth="1"/>
    <col min="8986" max="8986" width="3.7109375" customWidth="1"/>
    <col min="8987" max="9004" width="0" hidden="1" customWidth="1"/>
    <col min="9011" max="9064" width="0" hidden="1" customWidth="1"/>
    <col min="9065" max="9065" width="12.5703125" customWidth="1"/>
    <col min="9066" max="9066" width="12.85546875" customWidth="1"/>
    <col min="9067" max="9067" width="12.5703125" customWidth="1"/>
    <col min="9068" max="9068" width="2.85546875" customWidth="1"/>
    <col min="9217" max="9217" width="2.7109375" customWidth="1"/>
    <col min="9218" max="9218" width="9.140625" customWidth="1"/>
    <col min="9219" max="9219" width="29.7109375" customWidth="1"/>
    <col min="9220" max="9220" width="8.140625" customWidth="1"/>
    <col min="9221" max="9229" width="4.7109375" customWidth="1"/>
    <col min="9230" max="9230" width="7.7109375" customWidth="1"/>
    <col min="9231" max="9239" width="4.7109375" customWidth="1"/>
    <col min="9242" max="9242" width="3.7109375" customWidth="1"/>
    <col min="9243" max="9260" width="0" hidden="1" customWidth="1"/>
    <col min="9267" max="9320" width="0" hidden="1" customWidth="1"/>
    <col min="9321" max="9321" width="12.5703125" customWidth="1"/>
    <col min="9322" max="9322" width="12.85546875" customWidth="1"/>
    <col min="9323" max="9323" width="12.5703125" customWidth="1"/>
    <col min="9324" max="9324" width="2.85546875" customWidth="1"/>
    <col min="9473" max="9473" width="2.7109375" customWidth="1"/>
    <col min="9474" max="9474" width="9.140625" customWidth="1"/>
    <col min="9475" max="9475" width="29.7109375" customWidth="1"/>
    <col min="9476" max="9476" width="8.140625" customWidth="1"/>
    <col min="9477" max="9485" width="4.7109375" customWidth="1"/>
    <col min="9486" max="9486" width="7.7109375" customWidth="1"/>
    <col min="9487" max="9495" width="4.7109375" customWidth="1"/>
    <col min="9498" max="9498" width="3.7109375" customWidth="1"/>
    <col min="9499" max="9516" width="0" hidden="1" customWidth="1"/>
    <col min="9523" max="9576" width="0" hidden="1" customWidth="1"/>
    <col min="9577" max="9577" width="12.5703125" customWidth="1"/>
    <col min="9578" max="9578" width="12.85546875" customWidth="1"/>
    <col min="9579" max="9579" width="12.5703125" customWidth="1"/>
    <col min="9580" max="9580" width="2.85546875" customWidth="1"/>
    <col min="9729" max="9729" width="2.7109375" customWidth="1"/>
    <col min="9730" max="9730" width="9.140625" customWidth="1"/>
    <col min="9731" max="9731" width="29.7109375" customWidth="1"/>
    <col min="9732" max="9732" width="8.140625" customWidth="1"/>
    <col min="9733" max="9741" width="4.7109375" customWidth="1"/>
    <col min="9742" max="9742" width="7.7109375" customWidth="1"/>
    <col min="9743" max="9751" width="4.7109375" customWidth="1"/>
    <col min="9754" max="9754" width="3.7109375" customWidth="1"/>
    <col min="9755" max="9772" width="0" hidden="1" customWidth="1"/>
    <col min="9779" max="9832" width="0" hidden="1" customWidth="1"/>
    <col min="9833" max="9833" width="12.5703125" customWidth="1"/>
    <col min="9834" max="9834" width="12.85546875" customWidth="1"/>
    <col min="9835" max="9835" width="12.5703125" customWidth="1"/>
    <col min="9836" max="9836" width="2.85546875" customWidth="1"/>
    <col min="9985" max="9985" width="2.7109375" customWidth="1"/>
    <col min="9986" max="9986" width="9.140625" customWidth="1"/>
    <col min="9987" max="9987" width="29.7109375" customWidth="1"/>
    <col min="9988" max="9988" width="8.140625" customWidth="1"/>
    <col min="9989" max="9997" width="4.7109375" customWidth="1"/>
    <col min="9998" max="9998" width="7.7109375" customWidth="1"/>
    <col min="9999" max="10007" width="4.7109375" customWidth="1"/>
    <col min="10010" max="10010" width="3.7109375" customWidth="1"/>
    <col min="10011" max="10028" width="0" hidden="1" customWidth="1"/>
    <col min="10035" max="10088" width="0" hidden="1" customWidth="1"/>
    <col min="10089" max="10089" width="12.5703125" customWidth="1"/>
    <col min="10090" max="10090" width="12.85546875" customWidth="1"/>
    <col min="10091" max="10091" width="12.5703125" customWidth="1"/>
    <col min="10092" max="10092" width="2.85546875" customWidth="1"/>
    <col min="10241" max="10241" width="2.7109375" customWidth="1"/>
    <col min="10242" max="10242" width="9.140625" customWidth="1"/>
    <col min="10243" max="10243" width="29.7109375" customWidth="1"/>
    <col min="10244" max="10244" width="8.140625" customWidth="1"/>
    <col min="10245" max="10253" width="4.7109375" customWidth="1"/>
    <col min="10254" max="10254" width="7.7109375" customWidth="1"/>
    <col min="10255" max="10263" width="4.7109375" customWidth="1"/>
    <col min="10266" max="10266" width="3.7109375" customWidth="1"/>
    <col min="10267" max="10284" width="0" hidden="1" customWidth="1"/>
    <col min="10291" max="10344" width="0" hidden="1" customWidth="1"/>
    <col min="10345" max="10345" width="12.5703125" customWidth="1"/>
    <col min="10346" max="10346" width="12.85546875" customWidth="1"/>
    <col min="10347" max="10347" width="12.5703125" customWidth="1"/>
    <col min="10348" max="10348" width="2.85546875" customWidth="1"/>
    <col min="10497" max="10497" width="2.7109375" customWidth="1"/>
    <col min="10498" max="10498" width="9.140625" customWidth="1"/>
    <col min="10499" max="10499" width="29.7109375" customWidth="1"/>
    <col min="10500" max="10500" width="8.140625" customWidth="1"/>
    <col min="10501" max="10509" width="4.7109375" customWidth="1"/>
    <col min="10510" max="10510" width="7.7109375" customWidth="1"/>
    <col min="10511" max="10519" width="4.7109375" customWidth="1"/>
    <col min="10522" max="10522" width="3.7109375" customWidth="1"/>
    <col min="10523" max="10540" width="0" hidden="1" customWidth="1"/>
    <col min="10547" max="10600" width="0" hidden="1" customWidth="1"/>
    <col min="10601" max="10601" width="12.5703125" customWidth="1"/>
    <col min="10602" max="10602" width="12.85546875" customWidth="1"/>
    <col min="10603" max="10603" width="12.5703125" customWidth="1"/>
    <col min="10604" max="10604" width="2.85546875" customWidth="1"/>
    <col min="10753" max="10753" width="2.7109375" customWidth="1"/>
    <col min="10754" max="10754" width="9.140625" customWidth="1"/>
    <col min="10755" max="10755" width="29.7109375" customWidth="1"/>
    <col min="10756" max="10756" width="8.140625" customWidth="1"/>
    <col min="10757" max="10765" width="4.7109375" customWidth="1"/>
    <col min="10766" max="10766" width="7.7109375" customWidth="1"/>
    <col min="10767" max="10775" width="4.7109375" customWidth="1"/>
    <col min="10778" max="10778" width="3.7109375" customWidth="1"/>
    <col min="10779" max="10796" width="0" hidden="1" customWidth="1"/>
    <col min="10803" max="10856" width="0" hidden="1" customWidth="1"/>
    <col min="10857" max="10857" width="12.5703125" customWidth="1"/>
    <col min="10858" max="10858" width="12.85546875" customWidth="1"/>
    <col min="10859" max="10859" width="12.5703125" customWidth="1"/>
    <col min="10860" max="10860" width="2.85546875" customWidth="1"/>
    <col min="11009" max="11009" width="2.7109375" customWidth="1"/>
    <col min="11010" max="11010" width="9.140625" customWidth="1"/>
    <col min="11011" max="11011" width="29.7109375" customWidth="1"/>
    <col min="11012" max="11012" width="8.140625" customWidth="1"/>
    <col min="11013" max="11021" width="4.7109375" customWidth="1"/>
    <col min="11022" max="11022" width="7.7109375" customWidth="1"/>
    <col min="11023" max="11031" width="4.7109375" customWidth="1"/>
    <col min="11034" max="11034" width="3.7109375" customWidth="1"/>
    <col min="11035" max="11052" width="0" hidden="1" customWidth="1"/>
    <col min="11059" max="11112" width="0" hidden="1" customWidth="1"/>
    <col min="11113" max="11113" width="12.5703125" customWidth="1"/>
    <col min="11114" max="11114" width="12.85546875" customWidth="1"/>
    <col min="11115" max="11115" width="12.5703125" customWidth="1"/>
    <col min="11116" max="11116" width="2.85546875" customWidth="1"/>
    <col min="11265" max="11265" width="2.7109375" customWidth="1"/>
    <col min="11266" max="11266" width="9.140625" customWidth="1"/>
    <col min="11267" max="11267" width="29.7109375" customWidth="1"/>
    <col min="11268" max="11268" width="8.140625" customWidth="1"/>
    <col min="11269" max="11277" width="4.7109375" customWidth="1"/>
    <col min="11278" max="11278" width="7.7109375" customWidth="1"/>
    <col min="11279" max="11287" width="4.7109375" customWidth="1"/>
    <col min="11290" max="11290" width="3.7109375" customWidth="1"/>
    <col min="11291" max="11308" width="0" hidden="1" customWidth="1"/>
    <col min="11315" max="11368" width="0" hidden="1" customWidth="1"/>
    <col min="11369" max="11369" width="12.5703125" customWidth="1"/>
    <col min="11370" max="11370" width="12.85546875" customWidth="1"/>
    <col min="11371" max="11371" width="12.5703125" customWidth="1"/>
    <col min="11372" max="11372" width="2.85546875" customWidth="1"/>
    <col min="11521" max="11521" width="2.7109375" customWidth="1"/>
    <col min="11522" max="11522" width="9.140625" customWidth="1"/>
    <col min="11523" max="11523" width="29.7109375" customWidth="1"/>
    <col min="11524" max="11524" width="8.140625" customWidth="1"/>
    <col min="11525" max="11533" width="4.7109375" customWidth="1"/>
    <col min="11534" max="11534" width="7.7109375" customWidth="1"/>
    <col min="11535" max="11543" width="4.7109375" customWidth="1"/>
    <col min="11546" max="11546" width="3.7109375" customWidth="1"/>
    <col min="11547" max="11564" width="0" hidden="1" customWidth="1"/>
    <col min="11571" max="11624" width="0" hidden="1" customWidth="1"/>
    <col min="11625" max="11625" width="12.5703125" customWidth="1"/>
    <col min="11626" max="11626" width="12.85546875" customWidth="1"/>
    <col min="11627" max="11627" width="12.5703125" customWidth="1"/>
    <col min="11628" max="11628" width="2.85546875" customWidth="1"/>
    <col min="11777" max="11777" width="2.7109375" customWidth="1"/>
    <col min="11778" max="11778" width="9.140625" customWidth="1"/>
    <col min="11779" max="11779" width="29.7109375" customWidth="1"/>
    <col min="11780" max="11780" width="8.140625" customWidth="1"/>
    <col min="11781" max="11789" width="4.7109375" customWidth="1"/>
    <col min="11790" max="11790" width="7.7109375" customWidth="1"/>
    <col min="11791" max="11799" width="4.7109375" customWidth="1"/>
    <col min="11802" max="11802" width="3.7109375" customWidth="1"/>
    <col min="11803" max="11820" width="0" hidden="1" customWidth="1"/>
    <col min="11827" max="11880" width="0" hidden="1" customWidth="1"/>
    <col min="11881" max="11881" width="12.5703125" customWidth="1"/>
    <col min="11882" max="11882" width="12.85546875" customWidth="1"/>
    <col min="11883" max="11883" width="12.5703125" customWidth="1"/>
    <col min="11884" max="11884" width="2.85546875" customWidth="1"/>
    <col min="12033" max="12033" width="2.7109375" customWidth="1"/>
    <col min="12034" max="12034" width="9.140625" customWidth="1"/>
    <col min="12035" max="12035" width="29.7109375" customWidth="1"/>
    <col min="12036" max="12036" width="8.140625" customWidth="1"/>
    <col min="12037" max="12045" width="4.7109375" customWidth="1"/>
    <col min="12046" max="12046" width="7.7109375" customWidth="1"/>
    <col min="12047" max="12055" width="4.7109375" customWidth="1"/>
    <col min="12058" max="12058" width="3.7109375" customWidth="1"/>
    <col min="12059" max="12076" width="0" hidden="1" customWidth="1"/>
    <col min="12083" max="12136" width="0" hidden="1" customWidth="1"/>
    <col min="12137" max="12137" width="12.5703125" customWidth="1"/>
    <col min="12138" max="12138" width="12.85546875" customWidth="1"/>
    <col min="12139" max="12139" width="12.5703125" customWidth="1"/>
    <col min="12140" max="12140" width="2.85546875" customWidth="1"/>
    <col min="12289" max="12289" width="2.7109375" customWidth="1"/>
    <col min="12290" max="12290" width="9.140625" customWidth="1"/>
    <col min="12291" max="12291" width="29.7109375" customWidth="1"/>
    <col min="12292" max="12292" width="8.140625" customWidth="1"/>
    <col min="12293" max="12301" width="4.7109375" customWidth="1"/>
    <col min="12302" max="12302" width="7.7109375" customWidth="1"/>
    <col min="12303" max="12311" width="4.7109375" customWidth="1"/>
    <col min="12314" max="12314" width="3.7109375" customWidth="1"/>
    <col min="12315" max="12332" width="0" hidden="1" customWidth="1"/>
    <col min="12339" max="12392" width="0" hidden="1" customWidth="1"/>
    <col min="12393" max="12393" width="12.5703125" customWidth="1"/>
    <col min="12394" max="12394" width="12.85546875" customWidth="1"/>
    <col min="12395" max="12395" width="12.5703125" customWidth="1"/>
    <col min="12396" max="12396" width="2.85546875" customWidth="1"/>
    <col min="12545" max="12545" width="2.7109375" customWidth="1"/>
    <col min="12546" max="12546" width="9.140625" customWidth="1"/>
    <col min="12547" max="12547" width="29.7109375" customWidth="1"/>
    <col min="12548" max="12548" width="8.140625" customWidth="1"/>
    <col min="12549" max="12557" width="4.7109375" customWidth="1"/>
    <col min="12558" max="12558" width="7.7109375" customWidth="1"/>
    <col min="12559" max="12567" width="4.7109375" customWidth="1"/>
    <col min="12570" max="12570" width="3.7109375" customWidth="1"/>
    <col min="12571" max="12588" width="0" hidden="1" customWidth="1"/>
    <col min="12595" max="12648" width="0" hidden="1" customWidth="1"/>
    <col min="12649" max="12649" width="12.5703125" customWidth="1"/>
    <col min="12650" max="12650" width="12.85546875" customWidth="1"/>
    <col min="12651" max="12651" width="12.5703125" customWidth="1"/>
    <col min="12652" max="12652" width="2.85546875" customWidth="1"/>
    <col min="12801" max="12801" width="2.7109375" customWidth="1"/>
    <col min="12802" max="12802" width="9.140625" customWidth="1"/>
    <col min="12803" max="12803" width="29.7109375" customWidth="1"/>
    <col min="12804" max="12804" width="8.140625" customWidth="1"/>
    <col min="12805" max="12813" width="4.7109375" customWidth="1"/>
    <col min="12814" max="12814" width="7.7109375" customWidth="1"/>
    <col min="12815" max="12823" width="4.7109375" customWidth="1"/>
    <col min="12826" max="12826" width="3.7109375" customWidth="1"/>
    <col min="12827" max="12844" width="0" hidden="1" customWidth="1"/>
    <col min="12851" max="12904" width="0" hidden="1" customWidth="1"/>
    <col min="12905" max="12905" width="12.5703125" customWidth="1"/>
    <col min="12906" max="12906" width="12.85546875" customWidth="1"/>
    <col min="12907" max="12907" width="12.5703125" customWidth="1"/>
    <col min="12908" max="12908" width="2.85546875" customWidth="1"/>
    <col min="13057" max="13057" width="2.7109375" customWidth="1"/>
    <col min="13058" max="13058" width="9.140625" customWidth="1"/>
    <col min="13059" max="13059" width="29.7109375" customWidth="1"/>
    <col min="13060" max="13060" width="8.140625" customWidth="1"/>
    <col min="13061" max="13069" width="4.7109375" customWidth="1"/>
    <col min="13070" max="13070" width="7.7109375" customWidth="1"/>
    <col min="13071" max="13079" width="4.7109375" customWidth="1"/>
    <col min="13082" max="13082" width="3.7109375" customWidth="1"/>
    <col min="13083" max="13100" width="0" hidden="1" customWidth="1"/>
    <col min="13107" max="13160" width="0" hidden="1" customWidth="1"/>
    <col min="13161" max="13161" width="12.5703125" customWidth="1"/>
    <col min="13162" max="13162" width="12.85546875" customWidth="1"/>
    <col min="13163" max="13163" width="12.5703125" customWidth="1"/>
    <col min="13164" max="13164" width="2.85546875" customWidth="1"/>
    <col min="13313" max="13313" width="2.7109375" customWidth="1"/>
    <col min="13314" max="13314" width="9.140625" customWidth="1"/>
    <col min="13315" max="13315" width="29.7109375" customWidth="1"/>
    <col min="13316" max="13316" width="8.140625" customWidth="1"/>
    <col min="13317" max="13325" width="4.7109375" customWidth="1"/>
    <col min="13326" max="13326" width="7.7109375" customWidth="1"/>
    <col min="13327" max="13335" width="4.7109375" customWidth="1"/>
    <col min="13338" max="13338" width="3.7109375" customWidth="1"/>
    <col min="13339" max="13356" width="0" hidden="1" customWidth="1"/>
    <col min="13363" max="13416" width="0" hidden="1" customWidth="1"/>
    <col min="13417" max="13417" width="12.5703125" customWidth="1"/>
    <col min="13418" max="13418" width="12.85546875" customWidth="1"/>
    <col min="13419" max="13419" width="12.5703125" customWidth="1"/>
    <col min="13420" max="13420" width="2.85546875" customWidth="1"/>
    <col min="13569" max="13569" width="2.7109375" customWidth="1"/>
    <col min="13570" max="13570" width="9.140625" customWidth="1"/>
    <col min="13571" max="13571" width="29.7109375" customWidth="1"/>
    <col min="13572" max="13572" width="8.140625" customWidth="1"/>
    <col min="13573" max="13581" width="4.7109375" customWidth="1"/>
    <col min="13582" max="13582" width="7.7109375" customWidth="1"/>
    <col min="13583" max="13591" width="4.7109375" customWidth="1"/>
    <col min="13594" max="13594" width="3.7109375" customWidth="1"/>
    <col min="13595" max="13612" width="0" hidden="1" customWidth="1"/>
    <col min="13619" max="13672" width="0" hidden="1" customWidth="1"/>
    <col min="13673" max="13673" width="12.5703125" customWidth="1"/>
    <col min="13674" max="13674" width="12.85546875" customWidth="1"/>
    <col min="13675" max="13675" width="12.5703125" customWidth="1"/>
    <col min="13676" max="13676" width="2.85546875" customWidth="1"/>
    <col min="13825" max="13825" width="2.7109375" customWidth="1"/>
    <col min="13826" max="13826" width="9.140625" customWidth="1"/>
    <col min="13827" max="13827" width="29.7109375" customWidth="1"/>
    <col min="13828" max="13828" width="8.140625" customWidth="1"/>
    <col min="13829" max="13837" width="4.7109375" customWidth="1"/>
    <col min="13838" max="13838" width="7.7109375" customWidth="1"/>
    <col min="13839" max="13847" width="4.7109375" customWidth="1"/>
    <col min="13850" max="13850" width="3.7109375" customWidth="1"/>
    <col min="13851" max="13868" width="0" hidden="1" customWidth="1"/>
    <col min="13875" max="13928" width="0" hidden="1" customWidth="1"/>
    <col min="13929" max="13929" width="12.5703125" customWidth="1"/>
    <col min="13930" max="13930" width="12.85546875" customWidth="1"/>
    <col min="13931" max="13931" width="12.5703125" customWidth="1"/>
    <col min="13932" max="13932" width="2.85546875" customWidth="1"/>
    <col min="14081" max="14081" width="2.7109375" customWidth="1"/>
    <col min="14082" max="14082" width="9.140625" customWidth="1"/>
    <col min="14083" max="14083" width="29.7109375" customWidth="1"/>
    <col min="14084" max="14084" width="8.140625" customWidth="1"/>
    <col min="14085" max="14093" width="4.7109375" customWidth="1"/>
    <col min="14094" max="14094" width="7.7109375" customWidth="1"/>
    <col min="14095" max="14103" width="4.7109375" customWidth="1"/>
    <col min="14106" max="14106" width="3.7109375" customWidth="1"/>
    <col min="14107" max="14124" width="0" hidden="1" customWidth="1"/>
    <col min="14131" max="14184" width="0" hidden="1" customWidth="1"/>
    <col min="14185" max="14185" width="12.5703125" customWidth="1"/>
    <col min="14186" max="14186" width="12.85546875" customWidth="1"/>
    <col min="14187" max="14187" width="12.5703125" customWidth="1"/>
    <col min="14188" max="14188" width="2.85546875" customWidth="1"/>
    <col min="14337" max="14337" width="2.7109375" customWidth="1"/>
    <col min="14338" max="14338" width="9.140625" customWidth="1"/>
    <col min="14339" max="14339" width="29.7109375" customWidth="1"/>
    <col min="14340" max="14340" width="8.140625" customWidth="1"/>
    <col min="14341" max="14349" width="4.7109375" customWidth="1"/>
    <col min="14350" max="14350" width="7.7109375" customWidth="1"/>
    <col min="14351" max="14359" width="4.7109375" customWidth="1"/>
    <col min="14362" max="14362" width="3.7109375" customWidth="1"/>
    <col min="14363" max="14380" width="0" hidden="1" customWidth="1"/>
    <col min="14387" max="14440" width="0" hidden="1" customWidth="1"/>
    <col min="14441" max="14441" width="12.5703125" customWidth="1"/>
    <col min="14442" max="14442" width="12.85546875" customWidth="1"/>
    <col min="14443" max="14443" width="12.5703125" customWidth="1"/>
    <col min="14444" max="14444" width="2.85546875" customWidth="1"/>
    <col min="14593" max="14593" width="2.7109375" customWidth="1"/>
    <col min="14594" max="14594" width="9.140625" customWidth="1"/>
    <col min="14595" max="14595" width="29.7109375" customWidth="1"/>
    <col min="14596" max="14596" width="8.140625" customWidth="1"/>
    <col min="14597" max="14605" width="4.7109375" customWidth="1"/>
    <col min="14606" max="14606" width="7.7109375" customWidth="1"/>
    <col min="14607" max="14615" width="4.7109375" customWidth="1"/>
    <col min="14618" max="14618" width="3.7109375" customWidth="1"/>
    <col min="14619" max="14636" width="0" hidden="1" customWidth="1"/>
    <col min="14643" max="14696" width="0" hidden="1" customWidth="1"/>
    <col min="14697" max="14697" width="12.5703125" customWidth="1"/>
    <col min="14698" max="14698" width="12.85546875" customWidth="1"/>
    <col min="14699" max="14699" width="12.5703125" customWidth="1"/>
    <col min="14700" max="14700" width="2.85546875" customWidth="1"/>
    <col min="14849" max="14849" width="2.7109375" customWidth="1"/>
    <col min="14850" max="14850" width="9.140625" customWidth="1"/>
    <col min="14851" max="14851" width="29.7109375" customWidth="1"/>
    <col min="14852" max="14852" width="8.140625" customWidth="1"/>
    <col min="14853" max="14861" width="4.7109375" customWidth="1"/>
    <col min="14862" max="14862" width="7.7109375" customWidth="1"/>
    <col min="14863" max="14871" width="4.7109375" customWidth="1"/>
    <col min="14874" max="14874" width="3.7109375" customWidth="1"/>
    <col min="14875" max="14892" width="0" hidden="1" customWidth="1"/>
    <col min="14899" max="14952" width="0" hidden="1" customWidth="1"/>
    <col min="14953" max="14953" width="12.5703125" customWidth="1"/>
    <col min="14954" max="14954" width="12.85546875" customWidth="1"/>
    <col min="14955" max="14955" width="12.5703125" customWidth="1"/>
    <col min="14956" max="14956" width="2.85546875" customWidth="1"/>
    <col min="15105" max="15105" width="2.7109375" customWidth="1"/>
    <col min="15106" max="15106" width="9.140625" customWidth="1"/>
    <col min="15107" max="15107" width="29.7109375" customWidth="1"/>
    <col min="15108" max="15108" width="8.140625" customWidth="1"/>
    <col min="15109" max="15117" width="4.7109375" customWidth="1"/>
    <col min="15118" max="15118" width="7.7109375" customWidth="1"/>
    <col min="15119" max="15127" width="4.7109375" customWidth="1"/>
    <col min="15130" max="15130" width="3.7109375" customWidth="1"/>
    <col min="15131" max="15148" width="0" hidden="1" customWidth="1"/>
    <col min="15155" max="15208" width="0" hidden="1" customWidth="1"/>
    <col min="15209" max="15209" width="12.5703125" customWidth="1"/>
    <col min="15210" max="15210" width="12.85546875" customWidth="1"/>
    <col min="15211" max="15211" width="12.5703125" customWidth="1"/>
    <col min="15212" max="15212" width="2.85546875" customWidth="1"/>
    <col min="15361" max="15361" width="2.7109375" customWidth="1"/>
    <col min="15362" max="15362" width="9.140625" customWidth="1"/>
    <col min="15363" max="15363" width="29.7109375" customWidth="1"/>
    <col min="15364" max="15364" width="8.140625" customWidth="1"/>
    <col min="15365" max="15373" width="4.7109375" customWidth="1"/>
    <col min="15374" max="15374" width="7.7109375" customWidth="1"/>
    <col min="15375" max="15383" width="4.7109375" customWidth="1"/>
    <col min="15386" max="15386" width="3.7109375" customWidth="1"/>
    <col min="15387" max="15404" width="0" hidden="1" customWidth="1"/>
    <col min="15411" max="15464" width="0" hidden="1" customWidth="1"/>
    <col min="15465" max="15465" width="12.5703125" customWidth="1"/>
    <col min="15466" max="15466" width="12.85546875" customWidth="1"/>
    <col min="15467" max="15467" width="12.5703125" customWidth="1"/>
    <col min="15468" max="15468" width="2.85546875" customWidth="1"/>
    <col min="15617" max="15617" width="2.7109375" customWidth="1"/>
    <col min="15618" max="15618" width="9.140625" customWidth="1"/>
    <col min="15619" max="15619" width="29.7109375" customWidth="1"/>
    <col min="15620" max="15620" width="8.140625" customWidth="1"/>
    <col min="15621" max="15629" width="4.7109375" customWidth="1"/>
    <col min="15630" max="15630" width="7.7109375" customWidth="1"/>
    <col min="15631" max="15639" width="4.7109375" customWidth="1"/>
    <col min="15642" max="15642" width="3.7109375" customWidth="1"/>
    <col min="15643" max="15660" width="0" hidden="1" customWidth="1"/>
    <col min="15667" max="15720" width="0" hidden="1" customWidth="1"/>
    <col min="15721" max="15721" width="12.5703125" customWidth="1"/>
    <col min="15722" max="15722" width="12.85546875" customWidth="1"/>
    <col min="15723" max="15723" width="12.5703125" customWidth="1"/>
    <col min="15724" max="15724" width="2.85546875" customWidth="1"/>
    <col min="15873" max="15873" width="2.7109375" customWidth="1"/>
    <col min="15874" max="15874" width="9.140625" customWidth="1"/>
    <col min="15875" max="15875" width="29.7109375" customWidth="1"/>
    <col min="15876" max="15876" width="8.140625" customWidth="1"/>
    <col min="15877" max="15885" width="4.7109375" customWidth="1"/>
    <col min="15886" max="15886" width="7.7109375" customWidth="1"/>
    <col min="15887" max="15895" width="4.7109375" customWidth="1"/>
    <col min="15898" max="15898" width="3.7109375" customWidth="1"/>
    <col min="15899" max="15916" width="0" hidden="1" customWidth="1"/>
    <col min="15923" max="15976" width="0" hidden="1" customWidth="1"/>
    <col min="15977" max="15977" width="12.5703125" customWidth="1"/>
    <col min="15978" max="15978" width="12.85546875" customWidth="1"/>
    <col min="15979" max="15979" width="12.5703125" customWidth="1"/>
    <col min="15980" max="15980" width="2.85546875" customWidth="1"/>
    <col min="16129" max="16129" width="2.7109375" customWidth="1"/>
    <col min="16130" max="16130" width="9.140625" customWidth="1"/>
    <col min="16131" max="16131" width="29.7109375" customWidth="1"/>
    <col min="16132" max="16132" width="8.140625" customWidth="1"/>
    <col min="16133" max="16141" width="4.7109375" customWidth="1"/>
    <col min="16142" max="16142" width="7.7109375" customWidth="1"/>
    <col min="16143" max="16151" width="4.7109375" customWidth="1"/>
    <col min="16154" max="16154" width="3.7109375" customWidth="1"/>
    <col min="16155" max="16172" width="0" hidden="1" customWidth="1"/>
    <col min="16179" max="16232" width="0" hidden="1" customWidth="1"/>
    <col min="16233" max="16233" width="12.5703125" customWidth="1"/>
    <col min="16234" max="16234" width="12.85546875" customWidth="1"/>
    <col min="16235" max="16235" width="12.5703125" customWidth="1"/>
    <col min="16236" max="16236" width="2.85546875" customWidth="1"/>
  </cols>
  <sheetData>
    <row r="1" spans="1:108" ht="15.75" thickBot="1">
      <c r="A1" s="1"/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6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8"/>
      <c r="AT1" s="9"/>
      <c r="AU1" s="9"/>
      <c r="AV1" s="9"/>
      <c r="AW1" s="9"/>
      <c r="AX1" s="9"/>
      <c r="AY1" s="10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2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0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2"/>
      <c r="DA1" s="9"/>
      <c r="DB1" s="9"/>
      <c r="DC1" s="9"/>
      <c r="DD1" s="13"/>
    </row>
    <row r="2" spans="1:108" ht="15.75" customHeight="1" thickBot="1">
      <c r="A2" s="14"/>
      <c r="B2" s="15" t="s">
        <v>0</v>
      </c>
      <c r="C2" s="16">
        <v>41398</v>
      </c>
      <c r="D2" s="17" t="s">
        <v>1</v>
      </c>
      <c r="E2" s="169" t="s">
        <v>27</v>
      </c>
      <c r="F2" s="170"/>
      <c r="G2" s="170"/>
      <c r="H2" s="170"/>
      <c r="I2" s="170"/>
      <c r="J2" s="170"/>
      <c r="K2" s="170"/>
      <c r="L2" s="170"/>
      <c r="M2" s="171"/>
      <c r="N2" s="30">
        <f>'TEAM DETAIL SCORING'!N2</f>
        <v>36.799999999999997</v>
      </c>
      <c r="O2" s="172" t="s">
        <v>2</v>
      </c>
      <c r="P2" s="173"/>
      <c r="Q2" s="173"/>
      <c r="R2" s="173"/>
      <c r="S2" s="173"/>
      <c r="T2" s="173"/>
      <c r="U2" s="173"/>
      <c r="V2" s="173"/>
      <c r="W2" s="174"/>
      <c r="X2" s="30">
        <f>'TEAM DETAIL SCORING'!X2</f>
        <v>37.200000000000003</v>
      </c>
      <c r="Y2" s="20">
        <f>N2+X2</f>
        <v>74</v>
      </c>
      <c r="Z2" s="21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22"/>
      <c r="AT2" s="23"/>
      <c r="AU2" s="23"/>
      <c r="AV2" s="23"/>
      <c r="AW2" s="23"/>
      <c r="AX2" s="23"/>
      <c r="AY2" s="24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6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4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6"/>
      <c r="DA2" s="23"/>
      <c r="DB2" s="23"/>
      <c r="DC2" s="23"/>
      <c r="DD2" s="27"/>
    </row>
    <row r="3" spans="1:108" ht="15.75" customHeight="1" thickBot="1">
      <c r="A3" s="28"/>
      <c r="B3" s="29" t="s">
        <v>3</v>
      </c>
      <c r="C3" s="30" t="str">
        <f>'TEAM DETAIL SCORING'!C3</f>
        <v>55 degrees, clouds, wind 10 mph</v>
      </c>
      <c r="D3" s="31" t="s">
        <v>5</v>
      </c>
      <c r="E3" s="175" t="s">
        <v>28</v>
      </c>
      <c r="F3" s="176"/>
      <c r="G3" s="176"/>
      <c r="H3" s="176"/>
      <c r="I3" s="176"/>
      <c r="J3" s="176"/>
      <c r="K3" s="176"/>
      <c r="L3" s="176"/>
      <c r="M3" s="177"/>
      <c r="N3" s="30">
        <f>'TEAM DETAIL SCORING'!N3</f>
        <v>140</v>
      </c>
      <c r="O3" s="178" t="s">
        <v>6</v>
      </c>
      <c r="P3" s="179"/>
      <c r="Q3" s="179"/>
      <c r="R3" s="179"/>
      <c r="S3" s="179"/>
      <c r="T3" s="179"/>
      <c r="U3" s="179"/>
      <c r="V3" s="179"/>
      <c r="W3" s="180"/>
      <c r="X3" s="30">
        <f>'TEAM DETAIL SCORING'!X3</f>
        <v>142</v>
      </c>
      <c r="Y3" s="34">
        <f>AVERAGE(N3:X3)</f>
        <v>141</v>
      </c>
      <c r="Z3" s="6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22"/>
      <c r="AT3" s="23"/>
      <c r="AU3" s="23"/>
      <c r="AV3" s="23"/>
      <c r="AW3" s="23"/>
      <c r="AX3" s="23"/>
      <c r="AY3" s="24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6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4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6"/>
      <c r="DA3" s="23"/>
      <c r="DB3" s="23"/>
      <c r="DC3" s="23"/>
      <c r="DD3" s="27"/>
    </row>
    <row r="4" spans="1:108" ht="15.75" thickBot="1">
      <c r="A4" s="14"/>
      <c r="B4" s="35"/>
      <c r="C4" s="36"/>
      <c r="D4" s="37" t="s">
        <v>7</v>
      </c>
      <c r="E4" s="38">
        <v>4</v>
      </c>
      <c r="F4" s="38">
        <v>4</v>
      </c>
      <c r="G4" s="38">
        <v>3</v>
      </c>
      <c r="H4" s="38">
        <v>4</v>
      </c>
      <c r="I4" s="38">
        <v>5</v>
      </c>
      <c r="J4" s="38">
        <v>3</v>
      </c>
      <c r="K4" s="38">
        <v>4</v>
      </c>
      <c r="L4" s="38">
        <v>5</v>
      </c>
      <c r="M4" s="38">
        <v>4</v>
      </c>
      <c r="N4" s="38">
        <f>SUM(E4:M4)</f>
        <v>36</v>
      </c>
      <c r="O4" s="38">
        <v>4</v>
      </c>
      <c r="P4" s="38">
        <v>3</v>
      </c>
      <c r="Q4" s="38">
        <v>4</v>
      </c>
      <c r="R4" s="38">
        <v>3</v>
      </c>
      <c r="S4" s="38">
        <v>5</v>
      </c>
      <c r="T4" s="38">
        <v>4</v>
      </c>
      <c r="U4" s="38">
        <v>4</v>
      </c>
      <c r="V4" s="38">
        <v>4</v>
      </c>
      <c r="W4" s="38">
        <v>5</v>
      </c>
      <c r="X4" s="38">
        <f>SUM(O4:W4)</f>
        <v>36</v>
      </c>
      <c r="Y4" s="38">
        <f>N4+X4</f>
        <v>72</v>
      </c>
      <c r="Z4" s="21"/>
      <c r="AA4" s="7">
        <f>E4</f>
        <v>4</v>
      </c>
      <c r="AB4" s="7">
        <f t="shared" ref="AB4:AH4" si="0">F4</f>
        <v>4</v>
      </c>
      <c r="AC4" s="7">
        <f t="shared" si="0"/>
        <v>3</v>
      </c>
      <c r="AD4" s="7">
        <f t="shared" si="0"/>
        <v>4</v>
      </c>
      <c r="AE4" s="7">
        <f t="shared" si="0"/>
        <v>5</v>
      </c>
      <c r="AF4" s="7">
        <f t="shared" si="0"/>
        <v>3</v>
      </c>
      <c r="AG4" s="7">
        <f t="shared" si="0"/>
        <v>4</v>
      </c>
      <c r="AH4" s="7">
        <f t="shared" si="0"/>
        <v>5</v>
      </c>
      <c r="AI4" s="7">
        <f>M4</f>
        <v>4</v>
      </c>
      <c r="AJ4" s="7">
        <f>O4</f>
        <v>4</v>
      </c>
      <c r="AK4" s="7">
        <f t="shared" ref="AK4:AR4" si="1">P4</f>
        <v>3</v>
      </c>
      <c r="AL4" s="7">
        <f t="shared" si="1"/>
        <v>4</v>
      </c>
      <c r="AM4" s="7">
        <f t="shared" si="1"/>
        <v>3</v>
      </c>
      <c r="AN4" s="7">
        <f t="shared" si="1"/>
        <v>5</v>
      </c>
      <c r="AO4" s="7">
        <f t="shared" si="1"/>
        <v>4</v>
      </c>
      <c r="AP4" s="7">
        <f t="shared" si="1"/>
        <v>4</v>
      </c>
      <c r="AQ4" s="7">
        <f t="shared" si="1"/>
        <v>4</v>
      </c>
      <c r="AR4" s="7">
        <f t="shared" si="1"/>
        <v>5</v>
      </c>
      <c r="AS4" s="22"/>
      <c r="AT4" s="23"/>
      <c r="AU4" s="23"/>
      <c r="AV4" s="23"/>
      <c r="AW4" s="23"/>
      <c r="AX4" s="23"/>
      <c r="AY4" s="24">
        <f>E4</f>
        <v>4</v>
      </c>
      <c r="AZ4" s="25">
        <f t="shared" ref="AZ4:BG4" si="2">F4</f>
        <v>4</v>
      </c>
      <c r="BA4" s="25">
        <f t="shared" si="2"/>
        <v>3</v>
      </c>
      <c r="BB4" s="25">
        <f t="shared" si="2"/>
        <v>4</v>
      </c>
      <c r="BC4" s="25">
        <f t="shared" si="2"/>
        <v>5</v>
      </c>
      <c r="BD4" s="25">
        <f t="shared" si="2"/>
        <v>3</v>
      </c>
      <c r="BE4" s="25">
        <f t="shared" si="2"/>
        <v>4</v>
      </c>
      <c r="BF4" s="25">
        <f t="shared" si="2"/>
        <v>5</v>
      </c>
      <c r="BG4" s="25">
        <f t="shared" si="2"/>
        <v>4</v>
      </c>
      <c r="BH4" s="25">
        <f>O4</f>
        <v>4</v>
      </c>
      <c r="BI4" s="25">
        <f t="shared" ref="BI4:BP4" si="3">P4</f>
        <v>3</v>
      </c>
      <c r="BJ4" s="25">
        <f t="shared" si="3"/>
        <v>4</v>
      </c>
      <c r="BK4" s="25">
        <f t="shared" si="3"/>
        <v>3</v>
      </c>
      <c r="BL4" s="25">
        <f t="shared" si="3"/>
        <v>5</v>
      </c>
      <c r="BM4" s="25">
        <f t="shared" si="3"/>
        <v>4</v>
      </c>
      <c r="BN4" s="25">
        <f t="shared" si="3"/>
        <v>4</v>
      </c>
      <c r="BO4" s="25">
        <f t="shared" si="3"/>
        <v>4</v>
      </c>
      <c r="BP4" s="26">
        <f t="shared" si="3"/>
        <v>5</v>
      </c>
      <c r="BQ4" s="25">
        <f>E4</f>
        <v>4</v>
      </c>
      <c r="BR4" s="25">
        <f t="shared" ref="BR4:BY4" si="4">F4</f>
        <v>4</v>
      </c>
      <c r="BS4" s="25">
        <f t="shared" si="4"/>
        <v>3</v>
      </c>
      <c r="BT4" s="25">
        <f t="shared" si="4"/>
        <v>4</v>
      </c>
      <c r="BU4" s="25">
        <f t="shared" si="4"/>
        <v>5</v>
      </c>
      <c r="BV4" s="25">
        <f t="shared" si="4"/>
        <v>3</v>
      </c>
      <c r="BW4" s="25">
        <f t="shared" si="4"/>
        <v>4</v>
      </c>
      <c r="BX4" s="25">
        <f t="shared" si="4"/>
        <v>5</v>
      </c>
      <c r="BY4" s="25">
        <f t="shared" si="4"/>
        <v>4</v>
      </c>
      <c r="BZ4" s="25">
        <f>O4</f>
        <v>4</v>
      </c>
      <c r="CA4" s="25">
        <f t="shared" ref="CA4:CH4" si="5">P4</f>
        <v>3</v>
      </c>
      <c r="CB4" s="25">
        <f t="shared" si="5"/>
        <v>4</v>
      </c>
      <c r="CC4" s="25">
        <f t="shared" si="5"/>
        <v>3</v>
      </c>
      <c r="CD4" s="25">
        <f t="shared" si="5"/>
        <v>5</v>
      </c>
      <c r="CE4" s="25">
        <f t="shared" si="5"/>
        <v>4</v>
      </c>
      <c r="CF4" s="25">
        <f t="shared" si="5"/>
        <v>4</v>
      </c>
      <c r="CG4" s="25">
        <f t="shared" si="5"/>
        <v>4</v>
      </c>
      <c r="CH4" s="25">
        <f t="shared" si="5"/>
        <v>5</v>
      </c>
      <c r="CI4" s="24">
        <f>E4</f>
        <v>4</v>
      </c>
      <c r="CJ4" s="25">
        <f t="shared" ref="CJ4:CQ4" si="6">F4</f>
        <v>4</v>
      </c>
      <c r="CK4" s="25">
        <f t="shared" si="6"/>
        <v>3</v>
      </c>
      <c r="CL4" s="25">
        <f t="shared" si="6"/>
        <v>4</v>
      </c>
      <c r="CM4" s="25">
        <f t="shared" si="6"/>
        <v>5</v>
      </c>
      <c r="CN4" s="25">
        <f t="shared" si="6"/>
        <v>3</v>
      </c>
      <c r="CO4" s="25">
        <f t="shared" si="6"/>
        <v>4</v>
      </c>
      <c r="CP4" s="25">
        <f t="shared" si="6"/>
        <v>5</v>
      </c>
      <c r="CQ4" s="25">
        <f t="shared" si="6"/>
        <v>4</v>
      </c>
      <c r="CR4" s="25">
        <f>O4</f>
        <v>4</v>
      </c>
      <c r="CS4" s="25">
        <f t="shared" ref="CS4:CZ4" si="7">P4</f>
        <v>3</v>
      </c>
      <c r="CT4" s="25">
        <f t="shared" si="7"/>
        <v>4</v>
      </c>
      <c r="CU4" s="25">
        <f t="shared" si="7"/>
        <v>3</v>
      </c>
      <c r="CV4" s="25">
        <f t="shared" si="7"/>
        <v>5</v>
      </c>
      <c r="CW4" s="25">
        <f t="shared" si="7"/>
        <v>4</v>
      </c>
      <c r="CX4" s="25">
        <f t="shared" si="7"/>
        <v>4</v>
      </c>
      <c r="CY4" s="25">
        <f t="shared" si="7"/>
        <v>4</v>
      </c>
      <c r="CZ4" s="26">
        <f t="shared" si="7"/>
        <v>5</v>
      </c>
      <c r="DA4" s="23"/>
      <c r="DB4" s="23"/>
      <c r="DC4" s="23"/>
      <c r="DD4" s="27"/>
    </row>
    <row r="5" spans="1:108" ht="23.25" thickBot="1">
      <c r="A5" s="14"/>
      <c r="B5" s="43" t="s">
        <v>14</v>
      </c>
      <c r="C5" s="202" t="s">
        <v>15</v>
      </c>
      <c r="D5" s="203"/>
      <c r="E5" s="43">
        <v>1</v>
      </c>
      <c r="F5" s="43">
        <v>2</v>
      </c>
      <c r="G5" s="43">
        <v>3</v>
      </c>
      <c r="H5" s="43">
        <v>4</v>
      </c>
      <c r="I5" s="43">
        <v>5</v>
      </c>
      <c r="J5" s="43">
        <v>6</v>
      </c>
      <c r="K5" s="43">
        <v>7</v>
      </c>
      <c r="L5" s="43">
        <v>8</v>
      </c>
      <c r="M5" s="43">
        <v>9</v>
      </c>
      <c r="N5" s="44" t="s">
        <v>16</v>
      </c>
      <c r="O5" s="43">
        <v>10</v>
      </c>
      <c r="P5" s="43">
        <v>11</v>
      </c>
      <c r="Q5" s="43">
        <v>12</v>
      </c>
      <c r="R5" s="43">
        <v>13</v>
      </c>
      <c r="S5" s="43">
        <v>14</v>
      </c>
      <c r="T5" s="43">
        <v>15</v>
      </c>
      <c r="U5" s="43">
        <v>16</v>
      </c>
      <c r="V5" s="43">
        <v>17</v>
      </c>
      <c r="W5" s="43">
        <v>18</v>
      </c>
      <c r="X5" s="44" t="s">
        <v>17</v>
      </c>
      <c r="Y5" s="44" t="s">
        <v>18</v>
      </c>
      <c r="Z5" s="21"/>
      <c r="AA5" s="45" t="s">
        <v>4</v>
      </c>
      <c r="AB5" s="45" t="s">
        <v>4</v>
      </c>
      <c r="AC5" s="45" t="s">
        <v>4</v>
      </c>
      <c r="AD5" s="46" t="s">
        <v>4</v>
      </c>
      <c r="AE5" s="46" t="s">
        <v>4</v>
      </c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47" t="s">
        <v>19</v>
      </c>
      <c r="AT5" s="48" t="s">
        <v>20</v>
      </c>
      <c r="AU5" s="48" t="s">
        <v>7</v>
      </c>
      <c r="AV5" s="48" t="s">
        <v>21</v>
      </c>
      <c r="AW5" s="48" t="s">
        <v>22</v>
      </c>
      <c r="AX5" s="49" t="s">
        <v>23</v>
      </c>
      <c r="AY5" s="46" t="s">
        <v>4</v>
      </c>
      <c r="AZ5" s="46" t="s">
        <v>4</v>
      </c>
      <c r="BA5" s="46" t="s">
        <v>4</v>
      </c>
      <c r="BB5" s="46" t="s">
        <v>4</v>
      </c>
      <c r="BC5" s="46" t="s">
        <v>4</v>
      </c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1"/>
      <c r="BQ5" s="46" t="s">
        <v>4</v>
      </c>
      <c r="BR5" s="46" t="s">
        <v>4</v>
      </c>
      <c r="BS5" s="46" t="s">
        <v>4</v>
      </c>
      <c r="BT5" s="46" t="s">
        <v>4</v>
      </c>
      <c r="BU5" s="46" t="s">
        <v>4</v>
      </c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2" t="s">
        <v>4</v>
      </c>
      <c r="CJ5" s="46" t="s">
        <v>4</v>
      </c>
      <c r="CK5" s="46" t="s">
        <v>4</v>
      </c>
      <c r="CL5" s="46" t="s">
        <v>4</v>
      </c>
      <c r="CM5" s="46" t="s">
        <v>4</v>
      </c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47" t="s">
        <v>24</v>
      </c>
      <c r="DB5" s="48" t="s">
        <v>25</v>
      </c>
      <c r="DC5" s="49" t="s">
        <v>26</v>
      </c>
      <c r="DD5" s="27"/>
    </row>
    <row r="6" spans="1:108" s="82" customFormat="1" ht="18">
      <c r="A6" s="133">
        <v>1</v>
      </c>
      <c r="B6" s="134" t="s">
        <v>131</v>
      </c>
      <c r="C6" s="135" t="s">
        <v>123</v>
      </c>
      <c r="D6" s="136"/>
      <c r="E6" s="137">
        <f>VLOOKUP($C6, 'TEAM DETAIL SCORING'!$C$4:'TEAM DETAIL SCORING'!$Y$250,3,FALSE)</f>
        <v>5</v>
      </c>
      <c r="F6" s="137">
        <f>VLOOKUP($C6, 'TEAM DETAIL SCORING'!$C$4:'TEAM DETAIL SCORING'!$Y$250,4,FALSE)</f>
        <v>4</v>
      </c>
      <c r="G6" s="137">
        <f>VLOOKUP($C6, 'TEAM DETAIL SCORING'!$C$4:'TEAM DETAIL SCORING'!$Y$250,5,FALSE)</f>
        <v>4</v>
      </c>
      <c r="H6" s="137">
        <f>VLOOKUP($C6, 'TEAM DETAIL SCORING'!$C$4:'TEAM DETAIL SCORING'!$Y$250,6,FALSE)</f>
        <v>5</v>
      </c>
      <c r="I6" s="137">
        <f>VLOOKUP($C6, 'TEAM DETAIL SCORING'!$C$4:'TEAM DETAIL SCORING'!$Y$250,7,FALSE)</f>
        <v>4</v>
      </c>
      <c r="J6" s="137">
        <f>VLOOKUP($C6, 'TEAM DETAIL SCORING'!$C$4:'TEAM DETAIL SCORING'!$Y$250,8,FALSE)</f>
        <v>3</v>
      </c>
      <c r="K6" s="137">
        <f>VLOOKUP($C6, 'TEAM DETAIL SCORING'!$C$4:'TEAM DETAIL SCORING'!$Y$250,9,FALSE)</f>
        <v>4</v>
      </c>
      <c r="L6" s="137">
        <f>VLOOKUP($C6, 'TEAM DETAIL SCORING'!$C$4:'TEAM DETAIL SCORING'!$Y$250,10,FALSE)</f>
        <v>5</v>
      </c>
      <c r="M6" s="137">
        <f>VLOOKUP($C6, 'TEAM DETAIL SCORING'!$C$4:'TEAM DETAIL SCORING'!$Y$250,11,FALSE)</f>
        <v>3</v>
      </c>
      <c r="N6" s="138">
        <f>VLOOKUP($C6, 'TEAM DETAIL SCORING'!$C$4:'TEAM DETAIL SCORING'!$Y$250,12,FALSE)</f>
        <v>37</v>
      </c>
      <c r="O6" s="137">
        <f>VLOOKUP($C6, 'TEAM DETAIL SCORING'!$C$4:'TEAM DETAIL SCORING'!$Y$250,13,FALSE)</f>
        <v>4</v>
      </c>
      <c r="P6" s="137">
        <f>VLOOKUP($C6, 'TEAM DETAIL SCORING'!$C$4:'TEAM DETAIL SCORING'!$Y$250,14,FALSE)</f>
        <v>2</v>
      </c>
      <c r="Q6" s="137">
        <f>VLOOKUP($C6, 'TEAM DETAIL SCORING'!$C$4:'TEAM DETAIL SCORING'!$Y$250,15,FALSE)</f>
        <v>4</v>
      </c>
      <c r="R6" s="137">
        <f>VLOOKUP($C6, 'TEAM DETAIL SCORING'!$C$4:'TEAM DETAIL SCORING'!$Y$250,16,FALSE)</f>
        <v>3</v>
      </c>
      <c r="S6" s="137">
        <f>VLOOKUP($C6, 'TEAM DETAIL SCORING'!$C$4:'TEAM DETAIL SCORING'!$Y$250,17,FALSE)</f>
        <v>4</v>
      </c>
      <c r="T6" s="137">
        <f>VLOOKUP($C6, 'TEAM DETAIL SCORING'!$C$4:'TEAM DETAIL SCORING'!$Y$250,18,FALSE)</f>
        <v>4</v>
      </c>
      <c r="U6" s="137">
        <f>VLOOKUP($C6, 'TEAM DETAIL SCORING'!$C$4:'TEAM DETAIL SCORING'!$Y$250,19,FALSE)</f>
        <v>4</v>
      </c>
      <c r="V6" s="137">
        <f>VLOOKUP($C6, 'TEAM DETAIL SCORING'!$C$4:'TEAM DETAIL SCORING'!$Y$250,20,FALSE)</f>
        <v>3</v>
      </c>
      <c r="W6" s="137">
        <f>VLOOKUP($C6, 'TEAM DETAIL SCORING'!$C$4:'TEAM DETAIL SCORING'!$Y$250,21,FALSE)</f>
        <v>4</v>
      </c>
      <c r="X6" s="138">
        <f>VLOOKUP($C6, 'TEAM DETAIL SCORING'!$C$4:'TEAM DETAIL SCORING'!$Y$250,22,FALSE)</f>
        <v>32</v>
      </c>
      <c r="Y6" s="139">
        <f t="shared" ref="Y6:Y26" si="8">N6+X6</f>
        <v>69</v>
      </c>
      <c r="Z6" s="74"/>
      <c r="AA6" s="7">
        <f>IF(E6="","",E6-E$4)</f>
        <v>1</v>
      </c>
      <c r="AB6" s="7">
        <f t="shared" ref="AB6:AI6" si="9">IF(F6="","",F6-F$4)</f>
        <v>0</v>
      </c>
      <c r="AC6" s="7">
        <f t="shared" si="9"/>
        <v>1</v>
      </c>
      <c r="AD6" s="7">
        <f t="shared" si="9"/>
        <v>1</v>
      </c>
      <c r="AE6" s="7">
        <f t="shared" si="9"/>
        <v>-1</v>
      </c>
      <c r="AF6" s="7">
        <f t="shared" si="9"/>
        <v>0</v>
      </c>
      <c r="AG6" s="7">
        <f t="shared" si="9"/>
        <v>0</v>
      </c>
      <c r="AH6" s="7">
        <f t="shared" si="9"/>
        <v>0</v>
      </c>
      <c r="AI6" s="7">
        <f t="shared" si="9"/>
        <v>-1</v>
      </c>
      <c r="AJ6" s="7">
        <f>IF(O6="","",O6-O$4)</f>
        <v>0</v>
      </c>
      <c r="AK6" s="7">
        <f t="shared" ref="AK6:AR6" si="10">IF(P6="","",P6-P$4)</f>
        <v>-1</v>
      </c>
      <c r="AL6" s="7">
        <f t="shared" si="10"/>
        <v>0</v>
      </c>
      <c r="AM6" s="7">
        <f t="shared" si="10"/>
        <v>0</v>
      </c>
      <c r="AN6" s="7">
        <f t="shared" si="10"/>
        <v>-1</v>
      </c>
      <c r="AO6" s="7">
        <f t="shared" si="10"/>
        <v>0</v>
      </c>
      <c r="AP6" s="7">
        <f t="shared" si="10"/>
        <v>0</v>
      </c>
      <c r="AQ6" s="7">
        <f t="shared" si="10"/>
        <v>-1</v>
      </c>
      <c r="AR6" s="7">
        <f t="shared" si="10"/>
        <v>-1</v>
      </c>
      <c r="AS6" s="75">
        <f>COUNTIF($AA6:$AR6,"=-2")</f>
        <v>0</v>
      </c>
      <c r="AT6" s="76">
        <f>COUNTIF($AA6:$AR6,"=-1")</f>
        <v>6</v>
      </c>
      <c r="AU6" s="76">
        <f>COUNTIF($AA6:$AR6,"=0")</f>
        <v>9</v>
      </c>
      <c r="AV6" s="76">
        <f>COUNTIF($AA6:$AR6,"=1")</f>
        <v>3</v>
      </c>
      <c r="AW6" s="76">
        <f>COUNTIF($AA6:$AR6,"=2")</f>
        <v>0</v>
      </c>
      <c r="AX6" s="77">
        <f>COUNTIF($AA6:$AR6,"&gt;2")</f>
        <v>0</v>
      </c>
      <c r="AY6" s="50" t="str">
        <f>IF(AA$4=3,AA6,"")</f>
        <v/>
      </c>
      <c r="AZ6" s="50" t="str">
        <f t="shared" ref="AZ6:BN6" si="11">IF(AB$4=3,AB6,"")</f>
        <v/>
      </c>
      <c r="BA6" s="50">
        <f t="shared" si="11"/>
        <v>1</v>
      </c>
      <c r="BB6" s="50" t="str">
        <f t="shared" si="11"/>
        <v/>
      </c>
      <c r="BC6" s="50" t="str">
        <f t="shared" si="11"/>
        <v/>
      </c>
      <c r="BD6" s="50">
        <f t="shared" si="11"/>
        <v>0</v>
      </c>
      <c r="BE6" s="50" t="str">
        <f t="shared" si="11"/>
        <v/>
      </c>
      <c r="BF6" s="50" t="str">
        <f t="shared" si="11"/>
        <v/>
      </c>
      <c r="BG6" s="50" t="str">
        <f t="shared" si="11"/>
        <v/>
      </c>
      <c r="BH6" s="50" t="str">
        <f t="shared" si="11"/>
        <v/>
      </c>
      <c r="BI6" s="50">
        <f t="shared" si="11"/>
        <v>-1</v>
      </c>
      <c r="BJ6" s="50" t="str">
        <f t="shared" si="11"/>
        <v/>
      </c>
      <c r="BK6" s="50">
        <f t="shared" si="11"/>
        <v>0</v>
      </c>
      <c r="BL6" s="50" t="str">
        <f t="shared" si="11"/>
        <v/>
      </c>
      <c r="BM6" s="50" t="str">
        <f t="shared" si="11"/>
        <v/>
      </c>
      <c r="BN6" s="50" t="str">
        <f t="shared" si="11"/>
        <v/>
      </c>
      <c r="BO6" s="50" t="str">
        <f t="shared" ref="BO6:BP6" si="12">IF(AQ$4=3,AQ6,"")</f>
        <v/>
      </c>
      <c r="BP6" s="51" t="str">
        <f t="shared" si="12"/>
        <v/>
      </c>
      <c r="BQ6" s="50">
        <f>IF(AA$4=4,AA6,"")</f>
        <v>1</v>
      </c>
      <c r="BR6" s="50">
        <f t="shared" ref="BR6:CF6" si="13">IF(AB$4=4,AB6,"")</f>
        <v>0</v>
      </c>
      <c r="BS6" s="50" t="str">
        <f t="shared" si="13"/>
        <v/>
      </c>
      <c r="BT6" s="50">
        <f t="shared" si="13"/>
        <v>1</v>
      </c>
      <c r="BU6" s="50" t="str">
        <f t="shared" si="13"/>
        <v/>
      </c>
      <c r="BV6" s="50" t="str">
        <f t="shared" si="13"/>
        <v/>
      </c>
      <c r="BW6" s="50">
        <f t="shared" si="13"/>
        <v>0</v>
      </c>
      <c r="BX6" s="50" t="str">
        <f t="shared" si="13"/>
        <v/>
      </c>
      <c r="BY6" s="50">
        <f t="shared" si="13"/>
        <v>-1</v>
      </c>
      <c r="BZ6" s="50">
        <f t="shared" si="13"/>
        <v>0</v>
      </c>
      <c r="CA6" s="50" t="str">
        <f t="shared" si="13"/>
        <v/>
      </c>
      <c r="CB6" s="50">
        <f t="shared" si="13"/>
        <v>0</v>
      </c>
      <c r="CC6" s="50" t="str">
        <f t="shared" si="13"/>
        <v/>
      </c>
      <c r="CD6" s="50" t="str">
        <f t="shared" si="13"/>
        <v/>
      </c>
      <c r="CE6" s="50">
        <f t="shared" si="13"/>
        <v>0</v>
      </c>
      <c r="CF6" s="50">
        <f t="shared" si="13"/>
        <v>0</v>
      </c>
      <c r="CG6" s="50">
        <f t="shared" ref="CG6:CH6" si="14">IF(AQ$4=4,AQ6,"")</f>
        <v>-1</v>
      </c>
      <c r="CH6" s="50" t="str">
        <f t="shared" si="14"/>
        <v/>
      </c>
      <c r="CI6" s="61" t="str">
        <f>IF(AA$4=5,AA6,"")</f>
        <v/>
      </c>
      <c r="CJ6" s="50" t="str">
        <f t="shared" ref="CJ6:CX6" si="15">IF(AB$4=5,AB6,"")</f>
        <v/>
      </c>
      <c r="CK6" s="50" t="str">
        <f t="shared" si="15"/>
        <v/>
      </c>
      <c r="CL6" s="50" t="str">
        <f t="shared" si="15"/>
        <v/>
      </c>
      <c r="CM6" s="50">
        <f t="shared" si="15"/>
        <v>-1</v>
      </c>
      <c r="CN6" s="50" t="str">
        <f t="shared" si="15"/>
        <v/>
      </c>
      <c r="CO6" s="50" t="str">
        <f t="shared" si="15"/>
        <v/>
      </c>
      <c r="CP6" s="50">
        <f t="shared" si="15"/>
        <v>0</v>
      </c>
      <c r="CQ6" s="50" t="str">
        <f t="shared" si="15"/>
        <v/>
      </c>
      <c r="CR6" s="50" t="str">
        <f t="shared" si="15"/>
        <v/>
      </c>
      <c r="CS6" s="50" t="str">
        <f t="shared" si="15"/>
        <v/>
      </c>
      <c r="CT6" s="50" t="str">
        <f t="shared" si="15"/>
        <v/>
      </c>
      <c r="CU6" s="50" t="str">
        <f t="shared" si="15"/>
        <v/>
      </c>
      <c r="CV6" s="50">
        <f t="shared" si="15"/>
        <v>-1</v>
      </c>
      <c r="CW6" s="50" t="str">
        <f t="shared" si="15"/>
        <v/>
      </c>
      <c r="CX6" s="50" t="str">
        <f t="shared" si="15"/>
        <v/>
      </c>
      <c r="CY6" s="50" t="str">
        <f t="shared" ref="CY6:CZ6" si="16">IF(AQ$4=5,AQ6,"")</f>
        <v/>
      </c>
      <c r="CZ6" s="50">
        <f t="shared" si="16"/>
        <v>-1</v>
      </c>
      <c r="DA6" s="78">
        <f>SUM(AY6:BP6)</f>
        <v>0</v>
      </c>
      <c r="DB6" s="79">
        <f>SUM(BQ6:CH6)</f>
        <v>0</v>
      </c>
      <c r="DC6" s="80">
        <f>SUM(CI6:CZ6)</f>
        <v>-3</v>
      </c>
      <c r="DD6" s="81"/>
    </row>
    <row r="7" spans="1:108" s="82" customFormat="1" ht="18">
      <c r="A7" s="140">
        <v>2</v>
      </c>
      <c r="B7" s="141" t="s">
        <v>146</v>
      </c>
      <c r="C7" s="114" t="s">
        <v>67</v>
      </c>
      <c r="D7" s="115"/>
      <c r="E7" s="116">
        <f>VLOOKUP($C7, 'TEAM DETAIL SCORING'!$C$4:'TEAM DETAIL SCORING'!$Y$250,3,FALSE)</f>
        <v>4</v>
      </c>
      <c r="F7" s="116">
        <f>VLOOKUP($C7, 'TEAM DETAIL SCORING'!$C$4:'TEAM DETAIL SCORING'!$Y$250,4,FALSE)</f>
        <v>4</v>
      </c>
      <c r="G7" s="116">
        <f>VLOOKUP($C7, 'TEAM DETAIL SCORING'!$C$4:'TEAM DETAIL SCORING'!$Y$250,5,FALSE)</f>
        <v>3</v>
      </c>
      <c r="H7" s="116">
        <f>VLOOKUP($C7, 'TEAM DETAIL SCORING'!$C$4:'TEAM DETAIL SCORING'!$Y$250,6,FALSE)</f>
        <v>4</v>
      </c>
      <c r="I7" s="116">
        <f>VLOOKUP($C7, 'TEAM DETAIL SCORING'!$C$4:'TEAM DETAIL SCORING'!$Y$250,7,FALSE)</f>
        <v>5</v>
      </c>
      <c r="J7" s="116">
        <f>VLOOKUP($C7, 'TEAM DETAIL SCORING'!$C$4:'TEAM DETAIL SCORING'!$Y$250,8,FALSE)</f>
        <v>3</v>
      </c>
      <c r="K7" s="116">
        <f>VLOOKUP($C7, 'TEAM DETAIL SCORING'!$C$4:'TEAM DETAIL SCORING'!$Y$250,9,FALSE)</f>
        <v>4</v>
      </c>
      <c r="L7" s="116">
        <f>VLOOKUP($C7, 'TEAM DETAIL SCORING'!$C$4:'TEAM DETAIL SCORING'!$Y$250,10,FALSE)</f>
        <v>4</v>
      </c>
      <c r="M7" s="116">
        <f>VLOOKUP($C7, 'TEAM DETAIL SCORING'!$C$4:'TEAM DETAIL SCORING'!$Y$250,11,FALSE)</f>
        <v>3</v>
      </c>
      <c r="N7" s="117">
        <f>VLOOKUP($C7, 'TEAM DETAIL SCORING'!$C$4:'TEAM DETAIL SCORING'!$Y$250,12,FALSE)</f>
        <v>34</v>
      </c>
      <c r="O7" s="116">
        <f>VLOOKUP($C7, 'TEAM DETAIL SCORING'!$C$4:'TEAM DETAIL SCORING'!$Y$250,13,FALSE)</f>
        <v>4</v>
      </c>
      <c r="P7" s="116">
        <f>VLOOKUP($C7, 'TEAM DETAIL SCORING'!$C$4:'TEAM DETAIL SCORING'!$Y$250,14,FALSE)</f>
        <v>4</v>
      </c>
      <c r="Q7" s="116">
        <f>VLOOKUP($C7, 'TEAM DETAIL SCORING'!$C$4:'TEAM DETAIL SCORING'!$Y$250,15,FALSE)</f>
        <v>5</v>
      </c>
      <c r="R7" s="116">
        <f>VLOOKUP($C7, 'TEAM DETAIL SCORING'!$C$4:'TEAM DETAIL SCORING'!$Y$250,16,FALSE)</f>
        <v>3</v>
      </c>
      <c r="S7" s="116">
        <f>VLOOKUP($C7, 'TEAM DETAIL SCORING'!$C$4:'TEAM DETAIL SCORING'!$Y$250,17,FALSE)</f>
        <v>5</v>
      </c>
      <c r="T7" s="116">
        <f>VLOOKUP($C7, 'TEAM DETAIL SCORING'!$C$4:'TEAM DETAIL SCORING'!$Y$250,18,FALSE)</f>
        <v>3</v>
      </c>
      <c r="U7" s="116">
        <f>VLOOKUP($C7, 'TEAM DETAIL SCORING'!$C$4:'TEAM DETAIL SCORING'!$Y$250,19,FALSE)</f>
        <v>4</v>
      </c>
      <c r="V7" s="116">
        <f>VLOOKUP($C7, 'TEAM DETAIL SCORING'!$C$4:'TEAM DETAIL SCORING'!$Y$250,20,FALSE)</f>
        <v>4</v>
      </c>
      <c r="W7" s="116">
        <f>VLOOKUP($C7, 'TEAM DETAIL SCORING'!$C$4:'TEAM DETAIL SCORING'!$Y$250,21,FALSE)</f>
        <v>4</v>
      </c>
      <c r="X7" s="117">
        <f>VLOOKUP($C7, 'TEAM DETAIL SCORING'!$C$4:'TEAM DETAIL SCORING'!$Y$250,22,FALSE)</f>
        <v>36</v>
      </c>
      <c r="Y7" s="142">
        <f t="shared" si="8"/>
        <v>70</v>
      </c>
      <c r="Z7" s="74"/>
      <c r="AA7" s="7">
        <f>IF(E7="","",E7-E$4)</f>
        <v>0</v>
      </c>
      <c r="AB7" s="7">
        <f t="shared" ref="AB7:AI7" si="17">IF(F7="","",F7-F$4)</f>
        <v>0</v>
      </c>
      <c r="AC7" s="7">
        <f t="shared" si="17"/>
        <v>0</v>
      </c>
      <c r="AD7" s="7">
        <f t="shared" si="17"/>
        <v>0</v>
      </c>
      <c r="AE7" s="7">
        <f t="shared" si="17"/>
        <v>0</v>
      </c>
      <c r="AF7" s="7">
        <f t="shared" si="17"/>
        <v>0</v>
      </c>
      <c r="AG7" s="7">
        <f t="shared" si="17"/>
        <v>0</v>
      </c>
      <c r="AH7" s="7">
        <f t="shared" si="17"/>
        <v>-1</v>
      </c>
      <c r="AI7" s="7">
        <f t="shared" si="17"/>
        <v>-1</v>
      </c>
      <c r="AJ7" s="7">
        <f>IF(O7="","",O7-O$4)</f>
        <v>0</v>
      </c>
      <c r="AK7" s="7">
        <f t="shared" ref="AK7:AR7" si="18">IF(P7="","",P7-P$4)</f>
        <v>1</v>
      </c>
      <c r="AL7" s="7">
        <f t="shared" si="18"/>
        <v>1</v>
      </c>
      <c r="AM7" s="7">
        <f t="shared" si="18"/>
        <v>0</v>
      </c>
      <c r="AN7" s="7">
        <f t="shared" si="18"/>
        <v>0</v>
      </c>
      <c r="AO7" s="7">
        <f t="shared" si="18"/>
        <v>-1</v>
      </c>
      <c r="AP7" s="7">
        <f t="shared" si="18"/>
        <v>0</v>
      </c>
      <c r="AQ7" s="7">
        <f t="shared" si="18"/>
        <v>0</v>
      </c>
      <c r="AR7" s="7">
        <f t="shared" si="18"/>
        <v>-1</v>
      </c>
      <c r="AS7" s="75">
        <f>COUNTIF($AA7:$AR7,"=-2")</f>
        <v>0</v>
      </c>
      <c r="AT7" s="76">
        <f>COUNTIF($AA7:$AR7,"=-1")</f>
        <v>4</v>
      </c>
      <c r="AU7" s="76">
        <f>COUNTIF($AA7:$AR7,"=0")</f>
        <v>12</v>
      </c>
      <c r="AV7" s="76">
        <f>COUNTIF($AA7:$AR7,"=1")</f>
        <v>2</v>
      </c>
      <c r="AW7" s="76">
        <f>COUNTIF($AA7:$AR7,"=2")</f>
        <v>0</v>
      </c>
      <c r="AX7" s="77">
        <f>COUNTIF($AA7:$AR7,"&gt;2")</f>
        <v>0</v>
      </c>
      <c r="AY7" s="50" t="str">
        <f>IF(AA$4=3,AA7,"")</f>
        <v/>
      </c>
      <c r="AZ7" s="50" t="str">
        <f t="shared" ref="AZ7:BO7" si="19">IF(AB$4=3,AB7,"")</f>
        <v/>
      </c>
      <c r="BA7" s="50">
        <f t="shared" si="19"/>
        <v>0</v>
      </c>
      <c r="BB7" s="50" t="str">
        <f t="shared" si="19"/>
        <v/>
      </c>
      <c r="BC7" s="50" t="str">
        <f t="shared" si="19"/>
        <v/>
      </c>
      <c r="BD7" s="50">
        <f t="shared" si="19"/>
        <v>0</v>
      </c>
      <c r="BE7" s="50" t="str">
        <f t="shared" si="19"/>
        <v/>
      </c>
      <c r="BF7" s="50" t="str">
        <f t="shared" si="19"/>
        <v/>
      </c>
      <c r="BG7" s="50" t="str">
        <f t="shared" si="19"/>
        <v/>
      </c>
      <c r="BH7" s="50" t="str">
        <f t="shared" si="19"/>
        <v/>
      </c>
      <c r="BI7" s="50">
        <f t="shared" si="19"/>
        <v>1</v>
      </c>
      <c r="BJ7" s="50" t="str">
        <f t="shared" si="19"/>
        <v/>
      </c>
      <c r="BK7" s="50">
        <f t="shared" si="19"/>
        <v>0</v>
      </c>
      <c r="BL7" s="50" t="str">
        <f t="shared" si="19"/>
        <v/>
      </c>
      <c r="BM7" s="50" t="str">
        <f t="shared" si="19"/>
        <v/>
      </c>
      <c r="BN7" s="50" t="str">
        <f t="shared" si="19"/>
        <v/>
      </c>
      <c r="BO7" s="50" t="str">
        <f t="shared" si="19"/>
        <v/>
      </c>
      <c r="BP7" s="51" t="str">
        <f>IF(AR$4=3,AR7,"")</f>
        <v/>
      </c>
      <c r="BQ7" s="50">
        <f>IF(AA$4=4,AA7,"")</f>
        <v>0</v>
      </c>
      <c r="BR7" s="50">
        <f t="shared" ref="BR7:CG7" si="20">IF(AB$4=4,AB7,"")</f>
        <v>0</v>
      </c>
      <c r="BS7" s="50" t="str">
        <f t="shared" si="20"/>
        <v/>
      </c>
      <c r="BT7" s="50">
        <f t="shared" si="20"/>
        <v>0</v>
      </c>
      <c r="BU7" s="50" t="str">
        <f t="shared" si="20"/>
        <v/>
      </c>
      <c r="BV7" s="50" t="str">
        <f t="shared" si="20"/>
        <v/>
      </c>
      <c r="BW7" s="50">
        <f t="shared" si="20"/>
        <v>0</v>
      </c>
      <c r="BX7" s="50" t="str">
        <f t="shared" si="20"/>
        <v/>
      </c>
      <c r="BY7" s="50">
        <f t="shared" si="20"/>
        <v>-1</v>
      </c>
      <c r="BZ7" s="50">
        <f t="shared" si="20"/>
        <v>0</v>
      </c>
      <c r="CA7" s="50" t="str">
        <f t="shared" si="20"/>
        <v/>
      </c>
      <c r="CB7" s="50">
        <f t="shared" si="20"/>
        <v>1</v>
      </c>
      <c r="CC7" s="50" t="str">
        <f t="shared" si="20"/>
        <v/>
      </c>
      <c r="CD7" s="50" t="str">
        <f t="shared" si="20"/>
        <v/>
      </c>
      <c r="CE7" s="50">
        <f t="shared" si="20"/>
        <v>-1</v>
      </c>
      <c r="CF7" s="50">
        <f t="shared" si="20"/>
        <v>0</v>
      </c>
      <c r="CG7" s="50">
        <f t="shared" si="20"/>
        <v>0</v>
      </c>
      <c r="CH7" s="50" t="str">
        <f>IF(AR$4=4,AR7,"")</f>
        <v/>
      </c>
      <c r="CI7" s="61" t="str">
        <f>IF(AA$4=5,AA7,"")</f>
        <v/>
      </c>
      <c r="CJ7" s="50" t="str">
        <f t="shared" ref="CJ7:CY7" si="21">IF(AB$4=5,AB7,"")</f>
        <v/>
      </c>
      <c r="CK7" s="50" t="str">
        <f t="shared" si="21"/>
        <v/>
      </c>
      <c r="CL7" s="50" t="str">
        <f t="shared" si="21"/>
        <v/>
      </c>
      <c r="CM7" s="50">
        <f t="shared" si="21"/>
        <v>0</v>
      </c>
      <c r="CN7" s="50" t="str">
        <f t="shared" si="21"/>
        <v/>
      </c>
      <c r="CO7" s="50" t="str">
        <f t="shared" si="21"/>
        <v/>
      </c>
      <c r="CP7" s="50">
        <f t="shared" si="21"/>
        <v>-1</v>
      </c>
      <c r="CQ7" s="50" t="str">
        <f t="shared" si="21"/>
        <v/>
      </c>
      <c r="CR7" s="50" t="str">
        <f t="shared" si="21"/>
        <v/>
      </c>
      <c r="CS7" s="50" t="str">
        <f t="shared" si="21"/>
        <v/>
      </c>
      <c r="CT7" s="50" t="str">
        <f t="shared" si="21"/>
        <v/>
      </c>
      <c r="CU7" s="50" t="str">
        <f t="shared" si="21"/>
        <v/>
      </c>
      <c r="CV7" s="50">
        <f t="shared" si="21"/>
        <v>0</v>
      </c>
      <c r="CW7" s="50" t="str">
        <f t="shared" si="21"/>
        <v/>
      </c>
      <c r="CX7" s="50" t="str">
        <f t="shared" si="21"/>
        <v/>
      </c>
      <c r="CY7" s="50" t="str">
        <f t="shared" si="21"/>
        <v/>
      </c>
      <c r="CZ7" s="50">
        <f>IF(AR$4=5,AR7,"")</f>
        <v>-1</v>
      </c>
      <c r="DA7" s="78">
        <f>SUM(AY7:BP7)</f>
        <v>1</v>
      </c>
      <c r="DB7" s="79">
        <f>SUM(BQ7:CH7)</f>
        <v>-1</v>
      </c>
      <c r="DC7" s="80">
        <f>SUM(CI7:CZ7)</f>
        <v>-2</v>
      </c>
      <c r="DD7" s="81"/>
    </row>
    <row r="8" spans="1:108" s="82" customFormat="1" ht="18">
      <c r="A8" s="143">
        <v>3</v>
      </c>
      <c r="B8" s="144" t="s">
        <v>128</v>
      </c>
      <c r="C8" s="109" t="s">
        <v>151</v>
      </c>
      <c r="D8" s="110"/>
      <c r="E8" s="111">
        <f>VLOOKUP($C8, 'TEAM DETAIL SCORING'!$C$4:'TEAM DETAIL SCORING'!$Y$250,3,FALSE)</f>
        <v>4</v>
      </c>
      <c r="F8" s="111">
        <f>VLOOKUP($C8, 'TEAM DETAIL SCORING'!$C$4:'TEAM DETAIL SCORING'!$Y$250,4,FALSE)</f>
        <v>3</v>
      </c>
      <c r="G8" s="111">
        <f>VLOOKUP($C8, 'TEAM DETAIL SCORING'!$C$4:'TEAM DETAIL SCORING'!$Y$250,5,FALSE)</f>
        <v>3</v>
      </c>
      <c r="H8" s="111">
        <f>VLOOKUP($C8, 'TEAM DETAIL SCORING'!$C$4:'TEAM DETAIL SCORING'!$Y$250,6,FALSE)</f>
        <v>5</v>
      </c>
      <c r="I8" s="111">
        <f>VLOOKUP($C8, 'TEAM DETAIL SCORING'!$C$4:'TEAM DETAIL SCORING'!$Y$250,7,FALSE)</f>
        <v>5</v>
      </c>
      <c r="J8" s="111">
        <f>VLOOKUP($C8, 'TEAM DETAIL SCORING'!$C$4:'TEAM DETAIL SCORING'!$Y$250,8,FALSE)</f>
        <v>4</v>
      </c>
      <c r="K8" s="111">
        <f>VLOOKUP($C8, 'TEAM DETAIL SCORING'!$C$4:'TEAM DETAIL SCORING'!$Y$250,9,FALSE)</f>
        <v>4</v>
      </c>
      <c r="L8" s="111">
        <f>VLOOKUP($C8, 'TEAM DETAIL SCORING'!$C$4:'TEAM DETAIL SCORING'!$Y$250,10,FALSE)</f>
        <v>5</v>
      </c>
      <c r="M8" s="111">
        <f>VLOOKUP($C8, 'TEAM DETAIL SCORING'!$C$4:'TEAM DETAIL SCORING'!$Y$250,11,FALSE)</f>
        <v>3</v>
      </c>
      <c r="N8" s="112">
        <f>VLOOKUP($C8, 'TEAM DETAIL SCORING'!$C$4:'TEAM DETAIL SCORING'!$Y$250,12,FALSE)</f>
        <v>36</v>
      </c>
      <c r="O8" s="111">
        <f>VLOOKUP($C8, 'TEAM DETAIL SCORING'!$C$4:'TEAM DETAIL SCORING'!$Y$250,13,FALSE)</f>
        <v>4</v>
      </c>
      <c r="P8" s="111">
        <f>VLOOKUP($C8, 'TEAM DETAIL SCORING'!$C$4:'TEAM DETAIL SCORING'!$Y$250,14,FALSE)</f>
        <v>4</v>
      </c>
      <c r="Q8" s="111">
        <f>VLOOKUP($C8, 'TEAM DETAIL SCORING'!$C$4:'TEAM DETAIL SCORING'!$Y$250,15,FALSE)</f>
        <v>4</v>
      </c>
      <c r="R8" s="111">
        <f>VLOOKUP($C8, 'TEAM DETAIL SCORING'!$C$4:'TEAM DETAIL SCORING'!$Y$250,16,FALSE)</f>
        <v>3</v>
      </c>
      <c r="S8" s="111">
        <f>VLOOKUP($C8, 'TEAM DETAIL SCORING'!$C$4:'TEAM DETAIL SCORING'!$Y$250,17,FALSE)</f>
        <v>4</v>
      </c>
      <c r="T8" s="111">
        <f>VLOOKUP($C8, 'TEAM DETAIL SCORING'!$C$4:'TEAM DETAIL SCORING'!$Y$250,18,FALSE)</f>
        <v>4</v>
      </c>
      <c r="U8" s="111">
        <f>VLOOKUP($C8, 'TEAM DETAIL SCORING'!$C$4:'TEAM DETAIL SCORING'!$Y$250,19,FALSE)</f>
        <v>4</v>
      </c>
      <c r="V8" s="111">
        <f>VLOOKUP($C8, 'TEAM DETAIL SCORING'!$C$4:'TEAM DETAIL SCORING'!$Y$250,20,FALSE)</f>
        <v>5</v>
      </c>
      <c r="W8" s="111">
        <f>VLOOKUP($C8, 'TEAM DETAIL SCORING'!$C$4:'TEAM DETAIL SCORING'!$Y$250,21,FALSE)</f>
        <v>5</v>
      </c>
      <c r="X8" s="112">
        <f>VLOOKUP($C8, 'TEAM DETAIL SCORING'!$C$4:'TEAM DETAIL SCORING'!$Y$250,22,FALSE)</f>
        <v>37</v>
      </c>
      <c r="Y8" s="145">
        <f t="shared" si="8"/>
        <v>73</v>
      </c>
      <c r="Z8" s="74"/>
      <c r="AA8" s="7">
        <f t="shared" ref="AA8:AI8" si="22">IF(E8="","",E8-E$4)</f>
        <v>0</v>
      </c>
      <c r="AB8" s="7">
        <f t="shared" si="22"/>
        <v>-1</v>
      </c>
      <c r="AC8" s="7">
        <f t="shared" si="22"/>
        <v>0</v>
      </c>
      <c r="AD8" s="7">
        <f t="shared" si="22"/>
        <v>1</v>
      </c>
      <c r="AE8" s="7">
        <f t="shared" si="22"/>
        <v>0</v>
      </c>
      <c r="AF8" s="7">
        <f t="shared" si="22"/>
        <v>1</v>
      </c>
      <c r="AG8" s="7">
        <f t="shared" si="22"/>
        <v>0</v>
      </c>
      <c r="AH8" s="7">
        <f t="shared" si="22"/>
        <v>0</v>
      </c>
      <c r="AI8" s="7">
        <f t="shared" si="22"/>
        <v>-1</v>
      </c>
      <c r="AJ8" s="7">
        <f t="shared" ref="AJ8:AR8" si="23">IF(O8="","",O8-O$4)</f>
        <v>0</v>
      </c>
      <c r="AK8" s="7">
        <f t="shared" si="23"/>
        <v>1</v>
      </c>
      <c r="AL8" s="7">
        <f t="shared" si="23"/>
        <v>0</v>
      </c>
      <c r="AM8" s="7">
        <f t="shared" si="23"/>
        <v>0</v>
      </c>
      <c r="AN8" s="7">
        <f t="shared" si="23"/>
        <v>-1</v>
      </c>
      <c r="AO8" s="7">
        <f t="shared" si="23"/>
        <v>0</v>
      </c>
      <c r="AP8" s="7">
        <f t="shared" si="23"/>
        <v>0</v>
      </c>
      <c r="AQ8" s="7">
        <f t="shared" si="23"/>
        <v>1</v>
      </c>
      <c r="AR8" s="7">
        <f t="shared" si="23"/>
        <v>0</v>
      </c>
      <c r="AS8" s="75">
        <f t="shared" ref="AS8" si="24">COUNTIF($AA8:$AR8,"=-2")</f>
        <v>0</v>
      </c>
      <c r="AT8" s="76">
        <f t="shared" ref="AT8" si="25">COUNTIF($AA8:$AR8,"=-1")</f>
        <v>3</v>
      </c>
      <c r="AU8" s="76">
        <f t="shared" ref="AU8" si="26">COUNTIF($AA8:$AR8,"=0")</f>
        <v>11</v>
      </c>
      <c r="AV8" s="76">
        <f t="shared" ref="AV8" si="27">COUNTIF($AA8:$AR8,"=1")</f>
        <v>4</v>
      </c>
      <c r="AW8" s="76">
        <f t="shared" ref="AW8" si="28">COUNTIF($AA8:$AR8,"=2")</f>
        <v>0</v>
      </c>
      <c r="AX8" s="77">
        <f t="shared" ref="AX8" si="29">COUNTIF($AA8:$AR8,"&gt;2")</f>
        <v>0</v>
      </c>
      <c r="AY8" s="50" t="str">
        <f t="shared" ref="AY8:BN8" si="30">IF(AA$4=3,AA8,"")</f>
        <v/>
      </c>
      <c r="AZ8" s="50" t="str">
        <f t="shared" si="30"/>
        <v/>
      </c>
      <c r="BA8" s="50">
        <f t="shared" si="30"/>
        <v>0</v>
      </c>
      <c r="BB8" s="50" t="str">
        <f t="shared" si="30"/>
        <v/>
      </c>
      <c r="BC8" s="50" t="str">
        <f t="shared" si="30"/>
        <v/>
      </c>
      <c r="BD8" s="50">
        <f t="shared" si="30"/>
        <v>1</v>
      </c>
      <c r="BE8" s="50" t="str">
        <f t="shared" si="30"/>
        <v/>
      </c>
      <c r="BF8" s="50" t="str">
        <f t="shared" si="30"/>
        <v/>
      </c>
      <c r="BG8" s="50" t="str">
        <f t="shared" si="30"/>
        <v/>
      </c>
      <c r="BH8" s="50" t="str">
        <f t="shared" si="30"/>
        <v/>
      </c>
      <c r="BI8" s="50">
        <f t="shared" si="30"/>
        <v>1</v>
      </c>
      <c r="BJ8" s="50" t="str">
        <f t="shared" si="30"/>
        <v/>
      </c>
      <c r="BK8" s="50">
        <f t="shared" si="30"/>
        <v>0</v>
      </c>
      <c r="BL8" s="50" t="str">
        <f t="shared" si="30"/>
        <v/>
      </c>
      <c r="BM8" s="50" t="str">
        <f t="shared" si="30"/>
        <v/>
      </c>
      <c r="BN8" s="50" t="str">
        <f t="shared" si="30"/>
        <v/>
      </c>
      <c r="BO8" s="50" t="str">
        <f t="shared" ref="BO8:BP8" si="31">IF(AQ$4=3,AQ8,"")</f>
        <v/>
      </c>
      <c r="BP8" s="51" t="str">
        <f t="shared" si="31"/>
        <v/>
      </c>
      <c r="BQ8" s="50">
        <f t="shared" ref="BQ8:CF8" si="32">IF(AA$4=4,AA8,"")</f>
        <v>0</v>
      </c>
      <c r="BR8" s="50">
        <f t="shared" si="32"/>
        <v>-1</v>
      </c>
      <c r="BS8" s="50" t="str">
        <f t="shared" si="32"/>
        <v/>
      </c>
      <c r="BT8" s="50">
        <f t="shared" si="32"/>
        <v>1</v>
      </c>
      <c r="BU8" s="50" t="str">
        <f t="shared" si="32"/>
        <v/>
      </c>
      <c r="BV8" s="50" t="str">
        <f t="shared" si="32"/>
        <v/>
      </c>
      <c r="BW8" s="50">
        <f t="shared" si="32"/>
        <v>0</v>
      </c>
      <c r="BX8" s="50" t="str">
        <f t="shared" si="32"/>
        <v/>
      </c>
      <c r="BY8" s="50">
        <f t="shared" si="32"/>
        <v>-1</v>
      </c>
      <c r="BZ8" s="50">
        <f t="shared" si="32"/>
        <v>0</v>
      </c>
      <c r="CA8" s="50" t="str">
        <f t="shared" si="32"/>
        <v/>
      </c>
      <c r="CB8" s="50">
        <f t="shared" si="32"/>
        <v>0</v>
      </c>
      <c r="CC8" s="50" t="str">
        <f t="shared" si="32"/>
        <v/>
      </c>
      <c r="CD8" s="50" t="str">
        <f t="shared" si="32"/>
        <v/>
      </c>
      <c r="CE8" s="50">
        <f t="shared" si="32"/>
        <v>0</v>
      </c>
      <c r="CF8" s="50">
        <f t="shared" si="32"/>
        <v>0</v>
      </c>
      <c r="CG8" s="50">
        <f t="shared" ref="CG8:CH8" si="33">IF(AQ$4=4,AQ8,"")</f>
        <v>1</v>
      </c>
      <c r="CH8" s="50" t="str">
        <f t="shared" si="33"/>
        <v/>
      </c>
      <c r="CI8" s="61" t="str">
        <f t="shared" ref="CI8:CX8" si="34">IF(AA$4=5,AA8,"")</f>
        <v/>
      </c>
      <c r="CJ8" s="50" t="str">
        <f t="shared" si="34"/>
        <v/>
      </c>
      <c r="CK8" s="50" t="str">
        <f t="shared" si="34"/>
        <v/>
      </c>
      <c r="CL8" s="50" t="str">
        <f t="shared" si="34"/>
        <v/>
      </c>
      <c r="CM8" s="50">
        <f t="shared" si="34"/>
        <v>0</v>
      </c>
      <c r="CN8" s="50" t="str">
        <f t="shared" si="34"/>
        <v/>
      </c>
      <c r="CO8" s="50" t="str">
        <f t="shared" si="34"/>
        <v/>
      </c>
      <c r="CP8" s="50">
        <f t="shared" si="34"/>
        <v>0</v>
      </c>
      <c r="CQ8" s="50" t="str">
        <f t="shared" si="34"/>
        <v/>
      </c>
      <c r="CR8" s="50" t="str">
        <f t="shared" si="34"/>
        <v/>
      </c>
      <c r="CS8" s="50" t="str">
        <f t="shared" si="34"/>
        <v/>
      </c>
      <c r="CT8" s="50" t="str">
        <f t="shared" si="34"/>
        <v/>
      </c>
      <c r="CU8" s="50" t="str">
        <f t="shared" si="34"/>
        <v/>
      </c>
      <c r="CV8" s="50">
        <f t="shared" si="34"/>
        <v>-1</v>
      </c>
      <c r="CW8" s="50" t="str">
        <f t="shared" si="34"/>
        <v/>
      </c>
      <c r="CX8" s="50" t="str">
        <f t="shared" si="34"/>
        <v/>
      </c>
      <c r="CY8" s="50" t="str">
        <f t="shared" ref="CY8:CZ8" si="35">IF(AQ$4=5,AQ8,"")</f>
        <v/>
      </c>
      <c r="CZ8" s="50">
        <f t="shared" si="35"/>
        <v>0</v>
      </c>
      <c r="DA8" s="78">
        <f t="shared" ref="DA8" si="36">SUM(AY8:BP8)</f>
        <v>2</v>
      </c>
      <c r="DB8" s="79">
        <f t="shared" ref="DB8" si="37">SUM(BQ8:CH8)</f>
        <v>0</v>
      </c>
      <c r="DC8" s="80">
        <f t="shared" ref="DC8" si="38">SUM(CI8:CZ8)</f>
        <v>-1</v>
      </c>
      <c r="DD8" s="81"/>
    </row>
    <row r="9" spans="1:108" s="82" customFormat="1" ht="18">
      <c r="A9" s="99" t="s">
        <v>152</v>
      </c>
      <c r="B9" s="72" t="s">
        <v>143</v>
      </c>
      <c r="C9" s="54" t="s">
        <v>79</v>
      </c>
      <c r="D9" s="55"/>
      <c r="E9" s="56">
        <f>VLOOKUP($C9, 'TEAM DETAIL SCORING'!$C$4:'TEAM DETAIL SCORING'!$Y$250,3,FALSE)</f>
        <v>4</v>
      </c>
      <c r="F9" s="56">
        <f>VLOOKUP($C9, 'TEAM DETAIL SCORING'!$C$4:'TEAM DETAIL SCORING'!$Y$250,4,FALSE)</f>
        <v>5</v>
      </c>
      <c r="G9" s="56">
        <f>VLOOKUP($C9, 'TEAM DETAIL SCORING'!$C$4:'TEAM DETAIL SCORING'!$Y$250,5,FALSE)</f>
        <v>4</v>
      </c>
      <c r="H9" s="56">
        <f>VLOOKUP($C9, 'TEAM DETAIL SCORING'!$C$4:'TEAM DETAIL SCORING'!$Y$250,6,FALSE)</f>
        <v>4</v>
      </c>
      <c r="I9" s="56">
        <f>VLOOKUP($C9, 'TEAM DETAIL SCORING'!$C$4:'TEAM DETAIL SCORING'!$Y$250,7,FALSE)</f>
        <v>5</v>
      </c>
      <c r="J9" s="56">
        <f>VLOOKUP($C9, 'TEAM DETAIL SCORING'!$C$4:'TEAM DETAIL SCORING'!$Y$250,8,FALSE)</f>
        <v>3</v>
      </c>
      <c r="K9" s="56">
        <f>VLOOKUP($C9, 'TEAM DETAIL SCORING'!$C$4:'TEAM DETAIL SCORING'!$Y$250,9,FALSE)</f>
        <v>3</v>
      </c>
      <c r="L9" s="56">
        <f>VLOOKUP($C9, 'TEAM DETAIL SCORING'!$C$4:'TEAM DETAIL SCORING'!$Y$250,10,FALSE)</f>
        <v>5</v>
      </c>
      <c r="M9" s="56">
        <f>VLOOKUP($C9, 'TEAM DETAIL SCORING'!$C$4:'TEAM DETAIL SCORING'!$Y$250,11,FALSE)</f>
        <v>3</v>
      </c>
      <c r="N9" s="57">
        <f>VLOOKUP($C9, 'TEAM DETAIL SCORING'!$C$4:'TEAM DETAIL SCORING'!$Y$250,12,FALSE)</f>
        <v>36</v>
      </c>
      <c r="O9" s="56">
        <f>VLOOKUP($C9, 'TEAM DETAIL SCORING'!$C$4:'TEAM DETAIL SCORING'!$Y$250,13,FALSE)</f>
        <v>4</v>
      </c>
      <c r="P9" s="56">
        <f>VLOOKUP($C9, 'TEAM DETAIL SCORING'!$C$4:'TEAM DETAIL SCORING'!$Y$250,14,FALSE)</f>
        <v>3</v>
      </c>
      <c r="Q9" s="56">
        <f>VLOOKUP($C9, 'TEAM DETAIL SCORING'!$C$4:'TEAM DETAIL SCORING'!$Y$250,15,FALSE)</f>
        <v>5</v>
      </c>
      <c r="R9" s="56">
        <f>VLOOKUP($C9, 'TEAM DETAIL SCORING'!$C$4:'TEAM DETAIL SCORING'!$Y$250,16,FALSE)</f>
        <v>4</v>
      </c>
      <c r="S9" s="56">
        <f>VLOOKUP($C9, 'TEAM DETAIL SCORING'!$C$4:'TEAM DETAIL SCORING'!$Y$250,17,FALSE)</f>
        <v>5</v>
      </c>
      <c r="T9" s="56">
        <f>VLOOKUP($C9, 'TEAM DETAIL SCORING'!$C$4:'TEAM DETAIL SCORING'!$Y$250,18,FALSE)</f>
        <v>5</v>
      </c>
      <c r="U9" s="56">
        <f>VLOOKUP($C9, 'TEAM DETAIL SCORING'!$C$4:'TEAM DETAIL SCORING'!$Y$250,19,FALSE)</f>
        <v>5</v>
      </c>
      <c r="V9" s="56">
        <f>VLOOKUP($C9, 'TEAM DETAIL SCORING'!$C$4:'TEAM DETAIL SCORING'!$Y$250,20,FALSE)</f>
        <v>3</v>
      </c>
      <c r="W9" s="56">
        <f>VLOOKUP($C9, 'TEAM DETAIL SCORING'!$C$4:'TEAM DETAIL SCORING'!$Y$250,21,FALSE)</f>
        <v>5</v>
      </c>
      <c r="X9" s="57">
        <f>VLOOKUP($C9, 'TEAM DETAIL SCORING'!$C$4:'TEAM DETAIL SCORING'!$Y$250,22,FALSE)</f>
        <v>39</v>
      </c>
      <c r="Y9" s="73">
        <f t="shared" si="8"/>
        <v>75</v>
      </c>
      <c r="Z9" s="74"/>
      <c r="AA9" s="7">
        <f t="shared" ref="AA9:AI9" si="39">IF(E9="","",E9-E$4)</f>
        <v>0</v>
      </c>
      <c r="AB9" s="7">
        <f t="shared" si="39"/>
        <v>1</v>
      </c>
      <c r="AC9" s="7">
        <f t="shared" si="39"/>
        <v>1</v>
      </c>
      <c r="AD9" s="7">
        <f t="shared" si="39"/>
        <v>0</v>
      </c>
      <c r="AE9" s="7">
        <f t="shared" si="39"/>
        <v>0</v>
      </c>
      <c r="AF9" s="7">
        <f t="shared" si="39"/>
        <v>0</v>
      </c>
      <c r="AG9" s="7">
        <f t="shared" si="39"/>
        <v>-1</v>
      </c>
      <c r="AH9" s="7">
        <f t="shared" si="39"/>
        <v>0</v>
      </c>
      <c r="AI9" s="7">
        <f t="shared" si="39"/>
        <v>-1</v>
      </c>
      <c r="AJ9" s="7">
        <f t="shared" ref="AJ9:AR9" si="40">IF(O9="","",O9-O$4)</f>
        <v>0</v>
      </c>
      <c r="AK9" s="7">
        <f t="shared" si="40"/>
        <v>0</v>
      </c>
      <c r="AL9" s="7">
        <f t="shared" si="40"/>
        <v>1</v>
      </c>
      <c r="AM9" s="7">
        <f t="shared" si="40"/>
        <v>1</v>
      </c>
      <c r="AN9" s="7">
        <f t="shared" si="40"/>
        <v>0</v>
      </c>
      <c r="AO9" s="7">
        <f t="shared" si="40"/>
        <v>1</v>
      </c>
      <c r="AP9" s="7">
        <f t="shared" si="40"/>
        <v>1</v>
      </c>
      <c r="AQ9" s="7">
        <f t="shared" si="40"/>
        <v>-1</v>
      </c>
      <c r="AR9" s="7">
        <f t="shared" si="40"/>
        <v>0</v>
      </c>
      <c r="AS9" s="75">
        <f t="shared" ref="AS9" si="41">COUNTIF($AA9:$AR9,"=-2")</f>
        <v>0</v>
      </c>
      <c r="AT9" s="76">
        <f t="shared" ref="AT9" si="42">COUNTIF($AA9:$AR9,"=-1")</f>
        <v>3</v>
      </c>
      <c r="AU9" s="76">
        <f t="shared" ref="AU9" si="43">COUNTIF($AA9:$AR9,"=0")</f>
        <v>9</v>
      </c>
      <c r="AV9" s="76">
        <f t="shared" ref="AV9" si="44">COUNTIF($AA9:$AR9,"=1")</f>
        <v>6</v>
      </c>
      <c r="AW9" s="76">
        <f t="shared" ref="AW9" si="45">COUNTIF($AA9:$AR9,"=2")</f>
        <v>0</v>
      </c>
      <c r="AX9" s="77">
        <f t="shared" ref="AX9" si="46">COUNTIF($AA9:$AR9,"&gt;2")</f>
        <v>0</v>
      </c>
      <c r="AY9" s="50" t="str">
        <f t="shared" ref="AY9:BN9" si="47">IF(AA$4=3,AA9,"")</f>
        <v/>
      </c>
      <c r="AZ9" s="50" t="str">
        <f t="shared" si="47"/>
        <v/>
      </c>
      <c r="BA9" s="50">
        <f t="shared" si="47"/>
        <v>1</v>
      </c>
      <c r="BB9" s="50" t="str">
        <f t="shared" si="47"/>
        <v/>
      </c>
      <c r="BC9" s="50" t="str">
        <f t="shared" si="47"/>
        <v/>
      </c>
      <c r="BD9" s="50">
        <f t="shared" si="47"/>
        <v>0</v>
      </c>
      <c r="BE9" s="50" t="str">
        <f t="shared" si="47"/>
        <v/>
      </c>
      <c r="BF9" s="50" t="str">
        <f t="shared" si="47"/>
        <v/>
      </c>
      <c r="BG9" s="50" t="str">
        <f t="shared" si="47"/>
        <v/>
      </c>
      <c r="BH9" s="50" t="str">
        <f t="shared" si="47"/>
        <v/>
      </c>
      <c r="BI9" s="50">
        <f t="shared" si="47"/>
        <v>0</v>
      </c>
      <c r="BJ9" s="50" t="str">
        <f t="shared" si="47"/>
        <v/>
      </c>
      <c r="BK9" s="50">
        <f t="shared" si="47"/>
        <v>1</v>
      </c>
      <c r="BL9" s="50" t="str">
        <f t="shared" si="47"/>
        <v/>
      </c>
      <c r="BM9" s="50" t="str">
        <f t="shared" si="47"/>
        <v/>
      </c>
      <c r="BN9" s="50" t="str">
        <f t="shared" si="47"/>
        <v/>
      </c>
      <c r="BO9" s="50" t="str">
        <f t="shared" ref="BO9:BP9" si="48">IF(AQ$4=3,AQ9,"")</f>
        <v/>
      </c>
      <c r="BP9" s="51" t="str">
        <f t="shared" si="48"/>
        <v/>
      </c>
      <c r="BQ9" s="50">
        <f t="shared" ref="BQ9:CF9" si="49">IF(AA$4=4,AA9,"")</f>
        <v>0</v>
      </c>
      <c r="BR9" s="50">
        <f t="shared" si="49"/>
        <v>1</v>
      </c>
      <c r="BS9" s="50" t="str">
        <f t="shared" si="49"/>
        <v/>
      </c>
      <c r="BT9" s="50">
        <f t="shared" si="49"/>
        <v>0</v>
      </c>
      <c r="BU9" s="50" t="str">
        <f t="shared" si="49"/>
        <v/>
      </c>
      <c r="BV9" s="50" t="str">
        <f t="shared" si="49"/>
        <v/>
      </c>
      <c r="BW9" s="50">
        <f t="shared" si="49"/>
        <v>-1</v>
      </c>
      <c r="BX9" s="50" t="str">
        <f t="shared" si="49"/>
        <v/>
      </c>
      <c r="BY9" s="50">
        <f t="shared" si="49"/>
        <v>-1</v>
      </c>
      <c r="BZ9" s="50">
        <f t="shared" si="49"/>
        <v>0</v>
      </c>
      <c r="CA9" s="50" t="str">
        <f t="shared" si="49"/>
        <v/>
      </c>
      <c r="CB9" s="50">
        <f t="shared" si="49"/>
        <v>1</v>
      </c>
      <c r="CC9" s="50" t="str">
        <f t="shared" si="49"/>
        <v/>
      </c>
      <c r="CD9" s="50" t="str">
        <f t="shared" si="49"/>
        <v/>
      </c>
      <c r="CE9" s="50">
        <f t="shared" si="49"/>
        <v>1</v>
      </c>
      <c r="CF9" s="50">
        <f t="shared" si="49"/>
        <v>1</v>
      </c>
      <c r="CG9" s="50">
        <f t="shared" ref="CG9:CH9" si="50">IF(AQ$4=4,AQ9,"")</f>
        <v>-1</v>
      </c>
      <c r="CH9" s="50" t="str">
        <f t="shared" si="50"/>
        <v/>
      </c>
      <c r="CI9" s="61" t="str">
        <f t="shared" ref="CI9:CX9" si="51">IF(AA$4=5,AA9,"")</f>
        <v/>
      </c>
      <c r="CJ9" s="50" t="str">
        <f t="shared" si="51"/>
        <v/>
      </c>
      <c r="CK9" s="50" t="str">
        <f t="shared" si="51"/>
        <v/>
      </c>
      <c r="CL9" s="50" t="str">
        <f t="shared" si="51"/>
        <v/>
      </c>
      <c r="CM9" s="50">
        <f t="shared" si="51"/>
        <v>0</v>
      </c>
      <c r="CN9" s="50" t="str">
        <f t="shared" si="51"/>
        <v/>
      </c>
      <c r="CO9" s="50" t="str">
        <f t="shared" si="51"/>
        <v/>
      </c>
      <c r="CP9" s="50">
        <f t="shared" si="51"/>
        <v>0</v>
      </c>
      <c r="CQ9" s="50" t="str">
        <f t="shared" si="51"/>
        <v/>
      </c>
      <c r="CR9" s="50" t="str">
        <f t="shared" si="51"/>
        <v/>
      </c>
      <c r="CS9" s="50" t="str">
        <f t="shared" si="51"/>
        <v/>
      </c>
      <c r="CT9" s="50" t="str">
        <f t="shared" si="51"/>
        <v/>
      </c>
      <c r="CU9" s="50" t="str">
        <f t="shared" si="51"/>
        <v/>
      </c>
      <c r="CV9" s="50">
        <f t="shared" si="51"/>
        <v>0</v>
      </c>
      <c r="CW9" s="50" t="str">
        <f t="shared" si="51"/>
        <v/>
      </c>
      <c r="CX9" s="50" t="str">
        <f t="shared" si="51"/>
        <v/>
      </c>
      <c r="CY9" s="50" t="str">
        <f t="shared" ref="CY9:CZ9" si="52">IF(AQ$4=5,AQ9,"")</f>
        <v/>
      </c>
      <c r="CZ9" s="50">
        <f t="shared" si="52"/>
        <v>0</v>
      </c>
      <c r="DA9" s="78">
        <f t="shared" ref="DA9" si="53">SUM(AY9:BP9)</f>
        <v>2</v>
      </c>
      <c r="DB9" s="79">
        <f t="shared" ref="DB9" si="54">SUM(BQ9:CH9)</f>
        <v>1</v>
      </c>
      <c r="DC9" s="80">
        <f t="shared" ref="DC9" si="55">SUM(CI9:CZ9)</f>
        <v>0</v>
      </c>
      <c r="DD9" s="81"/>
    </row>
    <row r="10" spans="1:108" s="82" customFormat="1" ht="18">
      <c r="A10" s="99" t="s">
        <v>152</v>
      </c>
      <c r="B10" s="72" t="s">
        <v>136</v>
      </c>
      <c r="C10" s="54" t="s">
        <v>101</v>
      </c>
      <c r="D10" s="55"/>
      <c r="E10" s="56">
        <f>VLOOKUP($C10, 'TEAM DETAIL SCORING'!$C$4:'TEAM DETAIL SCORING'!$Y$250,3,FALSE)</f>
        <v>4</v>
      </c>
      <c r="F10" s="56">
        <f>VLOOKUP($C10, 'TEAM DETAIL SCORING'!$C$4:'TEAM DETAIL SCORING'!$Y$250,4,FALSE)</f>
        <v>4</v>
      </c>
      <c r="G10" s="56">
        <f>VLOOKUP($C10, 'TEAM DETAIL SCORING'!$C$4:'TEAM DETAIL SCORING'!$Y$250,5,FALSE)</f>
        <v>3</v>
      </c>
      <c r="H10" s="56">
        <f>VLOOKUP($C10, 'TEAM DETAIL SCORING'!$C$4:'TEAM DETAIL SCORING'!$Y$250,6,FALSE)</f>
        <v>4</v>
      </c>
      <c r="I10" s="56">
        <f>VLOOKUP($C10, 'TEAM DETAIL SCORING'!$C$4:'TEAM DETAIL SCORING'!$Y$250,7,FALSE)</f>
        <v>4</v>
      </c>
      <c r="J10" s="56">
        <f>VLOOKUP($C10, 'TEAM DETAIL SCORING'!$C$4:'TEAM DETAIL SCORING'!$Y$250,8,FALSE)</f>
        <v>3</v>
      </c>
      <c r="K10" s="56">
        <f>VLOOKUP($C10, 'TEAM DETAIL SCORING'!$C$4:'TEAM DETAIL SCORING'!$Y$250,9,FALSE)</f>
        <v>5</v>
      </c>
      <c r="L10" s="56">
        <f>VLOOKUP($C10, 'TEAM DETAIL SCORING'!$C$4:'TEAM DETAIL SCORING'!$Y$250,10,FALSE)</f>
        <v>4</v>
      </c>
      <c r="M10" s="56">
        <f>VLOOKUP($C10, 'TEAM DETAIL SCORING'!$C$4:'TEAM DETAIL SCORING'!$Y$250,11,FALSE)</f>
        <v>5</v>
      </c>
      <c r="N10" s="57">
        <f>VLOOKUP($C10, 'TEAM DETAIL SCORING'!$C$4:'TEAM DETAIL SCORING'!$Y$250,12,FALSE)</f>
        <v>36</v>
      </c>
      <c r="O10" s="56">
        <f>VLOOKUP($C10, 'TEAM DETAIL SCORING'!$C$4:'TEAM DETAIL SCORING'!$Y$250,13,FALSE)</f>
        <v>4</v>
      </c>
      <c r="P10" s="56">
        <f>VLOOKUP($C10, 'TEAM DETAIL SCORING'!$C$4:'TEAM DETAIL SCORING'!$Y$250,14,FALSE)</f>
        <v>3</v>
      </c>
      <c r="Q10" s="56">
        <f>VLOOKUP($C10, 'TEAM DETAIL SCORING'!$C$4:'TEAM DETAIL SCORING'!$Y$250,15,FALSE)</f>
        <v>5</v>
      </c>
      <c r="R10" s="56">
        <f>VLOOKUP($C10, 'TEAM DETAIL SCORING'!$C$4:'TEAM DETAIL SCORING'!$Y$250,16,FALSE)</f>
        <v>3</v>
      </c>
      <c r="S10" s="56">
        <f>VLOOKUP($C10, 'TEAM DETAIL SCORING'!$C$4:'TEAM DETAIL SCORING'!$Y$250,17,FALSE)</f>
        <v>5</v>
      </c>
      <c r="T10" s="56">
        <f>VLOOKUP($C10, 'TEAM DETAIL SCORING'!$C$4:'TEAM DETAIL SCORING'!$Y$250,18,FALSE)</f>
        <v>4</v>
      </c>
      <c r="U10" s="56">
        <f>VLOOKUP($C10, 'TEAM DETAIL SCORING'!$C$4:'TEAM DETAIL SCORING'!$Y$250,19,FALSE)</f>
        <v>5</v>
      </c>
      <c r="V10" s="56">
        <f>VLOOKUP($C10, 'TEAM DETAIL SCORING'!$C$4:'TEAM DETAIL SCORING'!$Y$250,20,FALSE)</f>
        <v>5</v>
      </c>
      <c r="W10" s="56">
        <f>VLOOKUP($C10, 'TEAM DETAIL SCORING'!$C$4:'TEAM DETAIL SCORING'!$Y$250,21,FALSE)</f>
        <v>5</v>
      </c>
      <c r="X10" s="57">
        <f>VLOOKUP($C10, 'TEAM DETAIL SCORING'!$C$4:'TEAM DETAIL SCORING'!$Y$250,22,FALSE)</f>
        <v>39</v>
      </c>
      <c r="Y10" s="73">
        <f t="shared" si="8"/>
        <v>75</v>
      </c>
      <c r="Z10" s="74"/>
      <c r="AA10" s="7">
        <f t="shared" ref="AA10:AI10" si="56">IF(E10="","",E10-E$4)</f>
        <v>0</v>
      </c>
      <c r="AB10" s="7">
        <f t="shared" si="56"/>
        <v>0</v>
      </c>
      <c r="AC10" s="7">
        <f t="shared" si="56"/>
        <v>0</v>
      </c>
      <c r="AD10" s="7">
        <f t="shared" si="56"/>
        <v>0</v>
      </c>
      <c r="AE10" s="7">
        <f t="shared" si="56"/>
        <v>-1</v>
      </c>
      <c r="AF10" s="7">
        <f t="shared" si="56"/>
        <v>0</v>
      </c>
      <c r="AG10" s="7">
        <f t="shared" si="56"/>
        <v>1</v>
      </c>
      <c r="AH10" s="7">
        <f t="shared" si="56"/>
        <v>-1</v>
      </c>
      <c r="AI10" s="7">
        <f t="shared" si="56"/>
        <v>1</v>
      </c>
      <c r="AJ10" s="7">
        <f t="shared" ref="AJ10:AR10" si="57">IF(O10="","",O10-O$4)</f>
        <v>0</v>
      </c>
      <c r="AK10" s="7">
        <f t="shared" si="57"/>
        <v>0</v>
      </c>
      <c r="AL10" s="7">
        <f t="shared" si="57"/>
        <v>1</v>
      </c>
      <c r="AM10" s="7">
        <f t="shared" si="57"/>
        <v>0</v>
      </c>
      <c r="AN10" s="7">
        <f t="shared" si="57"/>
        <v>0</v>
      </c>
      <c r="AO10" s="7">
        <f t="shared" si="57"/>
        <v>0</v>
      </c>
      <c r="AP10" s="7">
        <f t="shared" si="57"/>
        <v>1</v>
      </c>
      <c r="AQ10" s="7">
        <f t="shared" si="57"/>
        <v>1</v>
      </c>
      <c r="AR10" s="7">
        <f t="shared" si="57"/>
        <v>0</v>
      </c>
      <c r="AS10" s="75">
        <f t="shared" ref="AS10" si="58">COUNTIF($AA10:$AR10,"=-2")</f>
        <v>0</v>
      </c>
      <c r="AT10" s="76">
        <f t="shared" ref="AT10" si="59">COUNTIF($AA10:$AR10,"=-1")</f>
        <v>2</v>
      </c>
      <c r="AU10" s="76">
        <f t="shared" ref="AU10" si="60">COUNTIF($AA10:$AR10,"=0")</f>
        <v>11</v>
      </c>
      <c r="AV10" s="76">
        <f t="shared" ref="AV10" si="61">COUNTIF($AA10:$AR10,"=1")</f>
        <v>5</v>
      </c>
      <c r="AW10" s="76">
        <f t="shared" ref="AW10" si="62">COUNTIF($AA10:$AR10,"=2")</f>
        <v>0</v>
      </c>
      <c r="AX10" s="77">
        <f t="shared" ref="AX10" si="63">COUNTIF($AA10:$AR10,"&gt;2")</f>
        <v>0</v>
      </c>
      <c r="AY10" s="50" t="str">
        <f t="shared" ref="AY10:BN10" si="64">IF(AA$4=3,AA10,"")</f>
        <v/>
      </c>
      <c r="AZ10" s="50" t="str">
        <f t="shared" si="64"/>
        <v/>
      </c>
      <c r="BA10" s="50">
        <f t="shared" si="64"/>
        <v>0</v>
      </c>
      <c r="BB10" s="50" t="str">
        <f t="shared" si="64"/>
        <v/>
      </c>
      <c r="BC10" s="50" t="str">
        <f t="shared" si="64"/>
        <v/>
      </c>
      <c r="BD10" s="50">
        <f t="shared" si="64"/>
        <v>0</v>
      </c>
      <c r="BE10" s="50" t="str">
        <f t="shared" si="64"/>
        <v/>
      </c>
      <c r="BF10" s="50" t="str">
        <f t="shared" si="64"/>
        <v/>
      </c>
      <c r="BG10" s="50" t="str">
        <f t="shared" si="64"/>
        <v/>
      </c>
      <c r="BH10" s="50" t="str">
        <f t="shared" si="64"/>
        <v/>
      </c>
      <c r="BI10" s="50">
        <f t="shared" si="64"/>
        <v>0</v>
      </c>
      <c r="BJ10" s="50" t="str">
        <f t="shared" si="64"/>
        <v/>
      </c>
      <c r="BK10" s="50">
        <f t="shared" si="64"/>
        <v>0</v>
      </c>
      <c r="BL10" s="50" t="str">
        <f t="shared" si="64"/>
        <v/>
      </c>
      <c r="BM10" s="50" t="str">
        <f t="shared" si="64"/>
        <v/>
      </c>
      <c r="BN10" s="50" t="str">
        <f t="shared" si="64"/>
        <v/>
      </c>
      <c r="BO10" s="50" t="str">
        <f t="shared" ref="BO10:BP10" si="65">IF(AQ$4=3,AQ10,"")</f>
        <v/>
      </c>
      <c r="BP10" s="51" t="str">
        <f t="shared" si="65"/>
        <v/>
      </c>
      <c r="BQ10" s="50">
        <f t="shared" ref="BQ10:CF10" si="66">IF(AA$4=4,AA10,"")</f>
        <v>0</v>
      </c>
      <c r="BR10" s="50">
        <f t="shared" si="66"/>
        <v>0</v>
      </c>
      <c r="BS10" s="50" t="str">
        <f t="shared" si="66"/>
        <v/>
      </c>
      <c r="BT10" s="50">
        <f t="shared" si="66"/>
        <v>0</v>
      </c>
      <c r="BU10" s="50" t="str">
        <f t="shared" si="66"/>
        <v/>
      </c>
      <c r="BV10" s="50" t="str">
        <f t="shared" si="66"/>
        <v/>
      </c>
      <c r="BW10" s="50">
        <f t="shared" si="66"/>
        <v>1</v>
      </c>
      <c r="BX10" s="50" t="str">
        <f t="shared" si="66"/>
        <v/>
      </c>
      <c r="BY10" s="50">
        <f t="shared" si="66"/>
        <v>1</v>
      </c>
      <c r="BZ10" s="50">
        <f t="shared" si="66"/>
        <v>0</v>
      </c>
      <c r="CA10" s="50" t="str">
        <f t="shared" si="66"/>
        <v/>
      </c>
      <c r="CB10" s="50">
        <f t="shared" si="66"/>
        <v>1</v>
      </c>
      <c r="CC10" s="50" t="str">
        <f t="shared" si="66"/>
        <v/>
      </c>
      <c r="CD10" s="50" t="str">
        <f t="shared" si="66"/>
        <v/>
      </c>
      <c r="CE10" s="50">
        <f t="shared" si="66"/>
        <v>0</v>
      </c>
      <c r="CF10" s="50">
        <f t="shared" si="66"/>
        <v>1</v>
      </c>
      <c r="CG10" s="50">
        <f t="shared" ref="CG10:CH10" si="67">IF(AQ$4=4,AQ10,"")</f>
        <v>1</v>
      </c>
      <c r="CH10" s="50" t="str">
        <f t="shared" si="67"/>
        <v/>
      </c>
      <c r="CI10" s="61" t="str">
        <f t="shared" ref="CI10:CX10" si="68">IF(AA$4=5,AA10,"")</f>
        <v/>
      </c>
      <c r="CJ10" s="50" t="str">
        <f t="shared" si="68"/>
        <v/>
      </c>
      <c r="CK10" s="50" t="str">
        <f t="shared" si="68"/>
        <v/>
      </c>
      <c r="CL10" s="50" t="str">
        <f t="shared" si="68"/>
        <v/>
      </c>
      <c r="CM10" s="50">
        <f t="shared" si="68"/>
        <v>-1</v>
      </c>
      <c r="CN10" s="50" t="str">
        <f t="shared" si="68"/>
        <v/>
      </c>
      <c r="CO10" s="50" t="str">
        <f t="shared" si="68"/>
        <v/>
      </c>
      <c r="CP10" s="50">
        <f t="shared" si="68"/>
        <v>-1</v>
      </c>
      <c r="CQ10" s="50" t="str">
        <f t="shared" si="68"/>
        <v/>
      </c>
      <c r="CR10" s="50" t="str">
        <f t="shared" si="68"/>
        <v/>
      </c>
      <c r="CS10" s="50" t="str">
        <f t="shared" si="68"/>
        <v/>
      </c>
      <c r="CT10" s="50" t="str">
        <f t="shared" si="68"/>
        <v/>
      </c>
      <c r="CU10" s="50" t="str">
        <f t="shared" si="68"/>
        <v/>
      </c>
      <c r="CV10" s="50">
        <f t="shared" si="68"/>
        <v>0</v>
      </c>
      <c r="CW10" s="50" t="str">
        <f t="shared" si="68"/>
        <v/>
      </c>
      <c r="CX10" s="50" t="str">
        <f t="shared" si="68"/>
        <v/>
      </c>
      <c r="CY10" s="50" t="str">
        <f t="shared" ref="CY10:CZ10" si="69">IF(AQ$4=5,AQ10,"")</f>
        <v/>
      </c>
      <c r="CZ10" s="50">
        <f t="shared" si="69"/>
        <v>0</v>
      </c>
      <c r="DA10" s="78">
        <f t="shared" ref="DA10" si="70">SUM(AY10:BP10)</f>
        <v>0</v>
      </c>
      <c r="DB10" s="79">
        <f t="shared" ref="DB10" si="71">SUM(BQ10:CH10)</f>
        <v>5</v>
      </c>
      <c r="DC10" s="80">
        <f t="shared" ref="DC10" si="72">SUM(CI10:CZ10)</f>
        <v>-2</v>
      </c>
      <c r="DD10" s="81"/>
    </row>
    <row r="11" spans="1:108" s="82" customFormat="1" ht="18">
      <c r="A11" s="99" t="s">
        <v>152</v>
      </c>
      <c r="B11" s="72" t="s">
        <v>135</v>
      </c>
      <c r="C11" s="54" t="s">
        <v>105</v>
      </c>
      <c r="D11" s="55"/>
      <c r="E11" s="56">
        <f>VLOOKUP($C11, 'TEAM DETAIL SCORING'!$C$4:'TEAM DETAIL SCORING'!$Y$250,3,FALSE)</f>
        <v>4</v>
      </c>
      <c r="F11" s="56">
        <f>VLOOKUP($C11, 'TEAM DETAIL SCORING'!$C$4:'TEAM DETAIL SCORING'!$Y$250,4,FALSE)</f>
        <v>6</v>
      </c>
      <c r="G11" s="56">
        <f>VLOOKUP($C11, 'TEAM DETAIL SCORING'!$C$4:'TEAM DETAIL SCORING'!$Y$250,5,FALSE)</f>
        <v>3</v>
      </c>
      <c r="H11" s="56">
        <f>VLOOKUP($C11, 'TEAM DETAIL SCORING'!$C$4:'TEAM DETAIL SCORING'!$Y$250,6,FALSE)</f>
        <v>5</v>
      </c>
      <c r="I11" s="56">
        <f>VLOOKUP($C11, 'TEAM DETAIL SCORING'!$C$4:'TEAM DETAIL SCORING'!$Y$250,7,FALSE)</f>
        <v>5</v>
      </c>
      <c r="J11" s="56">
        <f>VLOOKUP($C11, 'TEAM DETAIL SCORING'!$C$4:'TEAM DETAIL SCORING'!$Y$250,8,FALSE)</f>
        <v>3</v>
      </c>
      <c r="K11" s="56">
        <f>VLOOKUP($C11, 'TEAM DETAIL SCORING'!$C$4:'TEAM DETAIL SCORING'!$Y$250,9,FALSE)</f>
        <v>4</v>
      </c>
      <c r="L11" s="56">
        <f>VLOOKUP($C11, 'TEAM DETAIL SCORING'!$C$4:'TEAM DETAIL SCORING'!$Y$250,10,FALSE)</f>
        <v>4</v>
      </c>
      <c r="M11" s="56">
        <f>VLOOKUP($C11, 'TEAM DETAIL SCORING'!$C$4:'TEAM DETAIL SCORING'!$Y$250,11,FALSE)</f>
        <v>4</v>
      </c>
      <c r="N11" s="57">
        <f>VLOOKUP($C11, 'TEAM DETAIL SCORING'!$C$4:'TEAM DETAIL SCORING'!$Y$250,12,FALSE)</f>
        <v>38</v>
      </c>
      <c r="O11" s="56">
        <f>VLOOKUP($C11, 'TEAM DETAIL SCORING'!$C$4:'TEAM DETAIL SCORING'!$Y$250,13,FALSE)</f>
        <v>4</v>
      </c>
      <c r="P11" s="56">
        <f>VLOOKUP($C11, 'TEAM DETAIL SCORING'!$C$4:'TEAM DETAIL SCORING'!$Y$250,14,FALSE)</f>
        <v>2</v>
      </c>
      <c r="Q11" s="56">
        <f>VLOOKUP($C11, 'TEAM DETAIL SCORING'!$C$4:'TEAM DETAIL SCORING'!$Y$250,15,FALSE)</f>
        <v>4</v>
      </c>
      <c r="R11" s="56">
        <f>VLOOKUP($C11, 'TEAM DETAIL SCORING'!$C$4:'TEAM DETAIL SCORING'!$Y$250,16,FALSE)</f>
        <v>4</v>
      </c>
      <c r="S11" s="56">
        <f>VLOOKUP($C11, 'TEAM DETAIL SCORING'!$C$4:'TEAM DETAIL SCORING'!$Y$250,17,FALSE)</f>
        <v>5</v>
      </c>
      <c r="T11" s="56">
        <f>VLOOKUP($C11, 'TEAM DETAIL SCORING'!$C$4:'TEAM DETAIL SCORING'!$Y$250,18,FALSE)</f>
        <v>5</v>
      </c>
      <c r="U11" s="56">
        <f>VLOOKUP($C11, 'TEAM DETAIL SCORING'!$C$4:'TEAM DETAIL SCORING'!$Y$250,19,FALSE)</f>
        <v>4</v>
      </c>
      <c r="V11" s="56">
        <f>VLOOKUP($C11, 'TEAM DETAIL SCORING'!$C$4:'TEAM DETAIL SCORING'!$Y$250,20,FALSE)</f>
        <v>4</v>
      </c>
      <c r="W11" s="56">
        <f>VLOOKUP($C11, 'TEAM DETAIL SCORING'!$C$4:'TEAM DETAIL SCORING'!$Y$250,21,FALSE)</f>
        <v>5</v>
      </c>
      <c r="X11" s="57">
        <f>VLOOKUP($C11, 'TEAM DETAIL SCORING'!$C$4:'TEAM DETAIL SCORING'!$Y$250,22,FALSE)</f>
        <v>37</v>
      </c>
      <c r="Y11" s="73">
        <f t="shared" si="8"/>
        <v>75</v>
      </c>
      <c r="Z11" s="74"/>
      <c r="AA11" s="7">
        <f t="shared" ref="AA11:AI11" si="73">IF(E11="","",E11-E$4)</f>
        <v>0</v>
      </c>
      <c r="AB11" s="7">
        <f t="shared" si="73"/>
        <v>2</v>
      </c>
      <c r="AC11" s="7">
        <f t="shared" si="73"/>
        <v>0</v>
      </c>
      <c r="AD11" s="7">
        <f t="shared" si="73"/>
        <v>1</v>
      </c>
      <c r="AE11" s="7">
        <f t="shared" si="73"/>
        <v>0</v>
      </c>
      <c r="AF11" s="7">
        <f t="shared" si="73"/>
        <v>0</v>
      </c>
      <c r="AG11" s="7">
        <f t="shared" si="73"/>
        <v>0</v>
      </c>
      <c r="AH11" s="7">
        <f t="shared" si="73"/>
        <v>-1</v>
      </c>
      <c r="AI11" s="7">
        <f t="shared" si="73"/>
        <v>0</v>
      </c>
      <c r="AJ11" s="7">
        <f t="shared" ref="AJ11:AR11" si="74">IF(O11="","",O11-O$4)</f>
        <v>0</v>
      </c>
      <c r="AK11" s="7">
        <f t="shared" si="74"/>
        <v>-1</v>
      </c>
      <c r="AL11" s="7">
        <f t="shared" si="74"/>
        <v>0</v>
      </c>
      <c r="AM11" s="7">
        <f t="shared" si="74"/>
        <v>1</v>
      </c>
      <c r="AN11" s="7">
        <f t="shared" si="74"/>
        <v>0</v>
      </c>
      <c r="AO11" s="7">
        <f t="shared" si="74"/>
        <v>1</v>
      </c>
      <c r="AP11" s="7">
        <f t="shared" si="74"/>
        <v>0</v>
      </c>
      <c r="AQ11" s="7">
        <f t="shared" si="74"/>
        <v>0</v>
      </c>
      <c r="AR11" s="7">
        <f t="shared" si="74"/>
        <v>0</v>
      </c>
      <c r="AS11" s="75">
        <f t="shared" ref="AS11" si="75">COUNTIF($AA11:$AR11,"=-2")</f>
        <v>0</v>
      </c>
      <c r="AT11" s="76">
        <f t="shared" ref="AT11" si="76">COUNTIF($AA11:$AR11,"=-1")</f>
        <v>2</v>
      </c>
      <c r="AU11" s="76">
        <f t="shared" ref="AU11" si="77">COUNTIF($AA11:$AR11,"=0")</f>
        <v>12</v>
      </c>
      <c r="AV11" s="76">
        <f t="shared" ref="AV11" si="78">COUNTIF($AA11:$AR11,"=1")</f>
        <v>3</v>
      </c>
      <c r="AW11" s="76">
        <f t="shared" ref="AW11" si="79">COUNTIF($AA11:$AR11,"=2")</f>
        <v>1</v>
      </c>
      <c r="AX11" s="77">
        <f t="shared" ref="AX11" si="80">COUNTIF($AA11:$AR11,"&gt;2")</f>
        <v>0</v>
      </c>
      <c r="AY11" s="50" t="str">
        <f t="shared" ref="AY11:BN11" si="81">IF(AA$4=3,AA11,"")</f>
        <v/>
      </c>
      <c r="AZ11" s="50" t="str">
        <f t="shared" si="81"/>
        <v/>
      </c>
      <c r="BA11" s="50">
        <f t="shared" si="81"/>
        <v>0</v>
      </c>
      <c r="BB11" s="50" t="str">
        <f t="shared" si="81"/>
        <v/>
      </c>
      <c r="BC11" s="50" t="str">
        <f t="shared" si="81"/>
        <v/>
      </c>
      <c r="BD11" s="50">
        <f t="shared" si="81"/>
        <v>0</v>
      </c>
      <c r="BE11" s="50" t="str">
        <f t="shared" si="81"/>
        <v/>
      </c>
      <c r="BF11" s="50" t="str">
        <f t="shared" si="81"/>
        <v/>
      </c>
      <c r="BG11" s="50" t="str">
        <f t="shared" si="81"/>
        <v/>
      </c>
      <c r="BH11" s="50" t="str">
        <f t="shared" si="81"/>
        <v/>
      </c>
      <c r="BI11" s="50">
        <f t="shared" si="81"/>
        <v>-1</v>
      </c>
      <c r="BJ11" s="50" t="str">
        <f t="shared" si="81"/>
        <v/>
      </c>
      <c r="BK11" s="50">
        <f t="shared" si="81"/>
        <v>1</v>
      </c>
      <c r="BL11" s="50" t="str">
        <f t="shared" si="81"/>
        <v/>
      </c>
      <c r="BM11" s="50" t="str">
        <f t="shared" si="81"/>
        <v/>
      </c>
      <c r="BN11" s="50" t="str">
        <f t="shared" si="81"/>
        <v/>
      </c>
      <c r="BO11" s="50" t="str">
        <f t="shared" ref="BO11:BP11" si="82">IF(AQ$4=3,AQ11,"")</f>
        <v/>
      </c>
      <c r="BP11" s="51" t="str">
        <f t="shared" si="82"/>
        <v/>
      </c>
      <c r="BQ11" s="50">
        <f t="shared" ref="BQ11:CF11" si="83">IF(AA$4=4,AA11,"")</f>
        <v>0</v>
      </c>
      <c r="BR11" s="50">
        <f t="shared" si="83"/>
        <v>2</v>
      </c>
      <c r="BS11" s="50" t="str">
        <f t="shared" si="83"/>
        <v/>
      </c>
      <c r="BT11" s="50">
        <f t="shared" si="83"/>
        <v>1</v>
      </c>
      <c r="BU11" s="50" t="str">
        <f t="shared" si="83"/>
        <v/>
      </c>
      <c r="BV11" s="50" t="str">
        <f t="shared" si="83"/>
        <v/>
      </c>
      <c r="BW11" s="50">
        <f t="shared" si="83"/>
        <v>0</v>
      </c>
      <c r="BX11" s="50" t="str">
        <f t="shared" si="83"/>
        <v/>
      </c>
      <c r="BY11" s="50">
        <f t="shared" si="83"/>
        <v>0</v>
      </c>
      <c r="BZ11" s="50">
        <f t="shared" si="83"/>
        <v>0</v>
      </c>
      <c r="CA11" s="50" t="str">
        <f t="shared" si="83"/>
        <v/>
      </c>
      <c r="CB11" s="50">
        <f t="shared" si="83"/>
        <v>0</v>
      </c>
      <c r="CC11" s="50" t="str">
        <f t="shared" si="83"/>
        <v/>
      </c>
      <c r="CD11" s="50" t="str">
        <f t="shared" si="83"/>
        <v/>
      </c>
      <c r="CE11" s="50">
        <f t="shared" si="83"/>
        <v>1</v>
      </c>
      <c r="CF11" s="50">
        <f t="shared" si="83"/>
        <v>0</v>
      </c>
      <c r="CG11" s="50">
        <f t="shared" ref="CG11:CH11" si="84">IF(AQ$4=4,AQ11,"")</f>
        <v>0</v>
      </c>
      <c r="CH11" s="50" t="str">
        <f t="shared" si="84"/>
        <v/>
      </c>
      <c r="CI11" s="61" t="str">
        <f t="shared" ref="CI11:CX11" si="85">IF(AA$4=5,AA11,"")</f>
        <v/>
      </c>
      <c r="CJ11" s="50" t="str">
        <f t="shared" si="85"/>
        <v/>
      </c>
      <c r="CK11" s="50" t="str">
        <f t="shared" si="85"/>
        <v/>
      </c>
      <c r="CL11" s="50" t="str">
        <f t="shared" si="85"/>
        <v/>
      </c>
      <c r="CM11" s="50">
        <f t="shared" si="85"/>
        <v>0</v>
      </c>
      <c r="CN11" s="50" t="str">
        <f t="shared" si="85"/>
        <v/>
      </c>
      <c r="CO11" s="50" t="str">
        <f t="shared" si="85"/>
        <v/>
      </c>
      <c r="CP11" s="50">
        <f t="shared" si="85"/>
        <v>-1</v>
      </c>
      <c r="CQ11" s="50" t="str">
        <f t="shared" si="85"/>
        <v/>
      </c>
      <c r="CR11" s="50" t="str">
        <f t="shared" si="85"/>
        <v/>
      </c>
      <c r="CS11" s="50" t="str">
        <f t="shared" si="85"/>
        <v/>
      </c>
      <c r="CT11" s="50" t="str">
        <f t="shared" si="85"/>
        <v/>
      </c>
      <c r="CU11" s="50" t="str">
        <f t="shared" si="85"/>
        <v/>
      </c>
      <c r="CV11" s="50">
        <f t="shared" si="85"/>
        <v>0</v>
      </c>
      <c r="CW11" s="50" t="str">
        <f t="shared" si="85"/>
        <v/>
      </c>
      <c r="CX11" s="50" t="str">
        <f t="shared" si="85"/>
        <v/>
      </c>
      <c r="CY11" s="50" t="str">
        <f t="shared" ref="CY11:CZ11" si="86">IF(AQ$4=5,AQ11,"")</f>
        <v/>
      </c>
      <c r="CZ11" s="50">
        <f t="shared" si="86"/>
        <v>0</v>
      </c>
      <c r="DA11" s="78">
        <f t="shared" ref="DA11" si="87">SUM(AY11:BP11)</f>
        <v>0</v>
      </c>
      <c r="DB11" s="79">
        <f t="shared" ref="DB11" si="88">SUM(BQ11:CH11)</f>
        <v>4</v>
      </c>
      <c r="DC11" s="80">
        <f t="shared" ref="DC11" si="89">SUM(CI11:CZ11)</f>
        <v>-1</v>
      </c>
      <c r="DD11" s="81"/>
    </row>
    <row r="12" spans="1:108" s="82" customFormat="1" ht="18">
      <c r="A12" s="99">
        <v>7</v>
      </c>
      <c r="B12" s="72" t="s">
        <v>145</v>
      </c>
      <c r="C12" s="54" t="s">
        <v>71</v>
      </c>
      <c r="D12" s="55"/>
      <c r="E12" s="56">
        <f>VLOOKUP($C12, 'TEAM DETAIL SCORING'!$C$4:'TEAM DETAIL SCORING'!$Y$250,3,FALSE)</f>
        <v>4</v>
      </c>
      <c r="F12" s="56">
        <f>VLOOKUP($C12, 'TEAM DETAIL SCORING'!$C$4:'TEAM DETAIL SCORING'!$Y$250,4,FALSE)</f>
        <v>4</v>
      </c>
      <c r="G12" s="56">
        <f>VLOOKUP($C12, 'TEAM DETAIL SCORING'!$C$4:'TEAM DETAIL SCORING'!$Y$250,5,FALSE)</f>
        <v>3</v>
      </c>
      <c r="H12" s="56">
        <f>VLOOKUP($C12, 'TEAM DETAIL SCORING'!$C$4:'TEAM DETAIL SCORING'!$Y$250,6,FALSE)</f>
        <v>4</v>
      </c>
      <c r="I12" s="56">
        <f>VLOOKUP($C12, 'TEAM DETAIL SCORING'!$C$4:'TEAM DETAIL SCORING'!$Y$250,7,FALSE)</f>
        <v>5</v>
      </c>
      <c r="J12" s="56">
        <f>VLOOKUP($C12, 'TEAM DETAIL SCORING'!$C$4:'TEAM DETAIL SCORING'!$Y$250,8,FALSE)</f>
        <v>3</v>
      </c>
      <c r="K12" s="56">
        <f>VLOOKUP($C12, 'TEAM DETAIL SCORING'!$C$4:'TEAM DETAIL SCORING'!$Y$250,9,FALSE)</f>
        <v>5</v>
      </c>
      <c r="L12" s="56">
        <f>VLOOKUP($C12, 'TEAM DETAIL SCORING'!$C$4:'TEAM DETAIL SCORING'!$Y$250,10,FALSE)</f>
        <v>5</v>
      </c>
      <c r="M12" s="56">
        <f>VLOOKUP($C12, 'TEAM DETAIL SCORING'!$C$4:'TEAM DETAIL SCORING'!$Y$250,11,FALSE)</f>
        <v>5</v>
      </c>
      <c r="N12" s="57">
        <f>VLOOKUP($C12, 'TEAM DETAIL SCORING'!$C$4:'TEAM DETAIL SCORING'!$Y$250,12,FALSE)</f>
        <v>38</v>
      </c>
      <c r="O12" s="56">
        <f>VLOOKUP($C12, 'TEAM DETAIL SCORING'!$C$4:'TEAM DETAIL SCORING'!$Y$250,13,FALSE)</f>
        <v>4</v>
      </c>
      <c r="P12" s="56">
        <f>VLOOKUP($C12, 'TEAM DETAIL SCORING'!$C$4:'TEAM DETAIL SCORING'!$Y$250,14,FALSE)</f>
        <v>4</v>
      </c>
      <c r="Q12" s="56">
        <f>VLOOKUP($C12, 'TEAM DETAIL SCORING'!$C$4:'TEAM DETAIL SCORING'!$Y$250,15,FALSE)</f>
        <v>4</v>
      </c>
      <c r="R12" s="56">
        <f>VLOOKUP($C12, 'TEAM DETAIL SCORING'!$C$4:'TEAM DETAIL SCORING'!$Y$250,16,FALSE)</f>
        <v>3</v>
      </c>
      <c r="S12" s="56">
        <f>VLOOKUP($C12, 'TEAM DETAIL SCORING'!$C$4:'TEAM DETAIL SCORING'!$Y$250,17,FALSE)</f>
        <v>5</v>
      </c>
      <c r="T12" s="56">
        <f>VLOOKUP($C12, 'TEAM DETAIL SCORING'!$C$4:'TEAM DETAIL SCORING'!$Y$250,18,FALSE)</f>
        <v>4</v>
      </c>
      <c r="U12" s="56">
        <f>VLOOKUP($C12, 'TEAM DETAIL SCORING'!$C$4:'TEAM DETAIL SCORING'!$Y$250,19,FALSE)</f>
        <v>5</v>
      </c>
      <c r="V12" s="56">
        <f>VLOOKUP($C12, 'TEAM DETAIL SCORING'!$C$4:'TEAM DETAIL SCORING'!$Y$250,20,FALSE)</f>
        <v>4</v>
      </c>
      <c r="W12" s="56">
        <f>VLOOKUP($C12, 'TEAM DETAIL SCORING'!$C$4:'TEAM DETAIL SCORING'!$Y$250,21,FALSE)</f>
        <v>5</v>
      </c>
      <c r="X12" s="57">
        <f>VLOOKUP($C12, 'TEAM DETAIL SCORING'!$C$4:'TEAM DETAIL SCORING'!$Y$250,22,FALSE)</f>
        <v>38</v>
      </c>
      <c r="Y12" s="73">
        <f t="shared" si="8"/>
        <v>76</v>
      </c>
      <c r="Z12" s="74"/>
      <c r="AA12" s="7">
        <f t="shared" ref="AA12:AI12" si="90">IF(E12="","",E12-E$4)</f>
        <v>0</v>
      </c>
      <c r="AB12" s="7">
        <f t="shared" si="90"/>
        <v>0</v>
      </c>
      <c r="AC12" s="7">
        <f t="shared" si="90"/>
        <v>0</v>
      </c>
      <c r="AD12" s="7">
        <f t="shared" si="90"/>
        <v>0</v>
      </c>
      <c r="AE12" s="7">
        <f t="shared" si="90"/>
        <v>0</v>
      </c>
      <c r="AF12" s="7">
        <f t="shared" si="90"/>
        <v>0</v>
      </c>
      <c r="AG12" s="7">
        <f t="shared" si="90"/>
        <v>1</v>
      </c>
      <c r="AH12" s="7">
        <f t="shared" si="90"/>
        <v>0</v>
      </c>
      <c r="AI12" s="7">
        <f t="shared" si="90"/>
        <v>1</v>
      </c>
      <c r="AJ12" s="7">
        <f t="shared" ref="AJ12:AR12" si="91">IF(O12="","",O12-O$4)</f>
        <v>0</v>
      </c>
      <c r="AK12" s="7">
        <f t="shared" si="91"/>
        <v>1</v>
      </c>
      <c r="AL12" s="7">
        <f t="shared" si="91"/>
        <v>0</v>
      </c>
      <c r="AM12" s="7">
        <f t="shared" si="91"/>
        <v>0</v>
      </c>
      <c r="AN12" s="7">
        <f t="shared" si="91"/>
        <v>0</v>
      </c>
      <c r="AO12" s="7">
        <f t="shared" si="91"/>
        <v>0</v>
      </c>
      <c r="AP12" s="7">
        <f t="shared" si="91"/>
        <v>1</v>
      </c>
      <c r="AQ12" s="7">
        <f t="shared" si="91"/>
        <v>0</v>
      </c>
      <c r="AR12" s="7">
        <f t="shared" si="91"/>
        <v>0</v>
      </c>
      <c r="AS12" s="75">
        <f t="shared" ref="AS12" si="92">COUNTIF($AA12:$AR12,"=-2")</f>
        <v>0</v>
      </c>
      <c r="AT12" s="76">
        <f t="shared" ref="AT12" si="93">COUNTIF($AA12:$AR12,"=-1")</f>
        <v>0</v>
      </c>
      <c r="AU12" s="76">
        <f t="shared" ref="AU12" si="94">COUNTIF($AA12:$AR12,"=0")</f>
        <v>14</v>
      </c>
      <c r="AV12" s="76">
        <f t="shared" ref="AV12" si="95">COUNTIF($AA12:$AR12,"=1")</f>
        <v>4</v>
      </c>
      <c r="AW12" s="76">
        <f t="shared" ref="AW12" si="96">COUNTIF($AA12:$AR12,"=2")</f>
        <v>0</v>
      </c>
      <c r="AX12" s="77">
        <f t="shared" ref="AX12" si="97">COUNTIF($AA12:$AR12,"&gt;2")</f>
        <v>0</v>
      </c>
      <c r="AY12" s="50" t="str">
        <f t="shared" ref="AY12:BN12" si="98">IF(AA$4=3,AA12,"")</f>
        <v/>
      </c>
      <c r="AZ12" s="50" t="str">
        <f t="shared" si="98"/>
        <v/>
      </c>
      <c r="BA12" s="50">
        <f t="shared" si="98"/>
        <v>0</v>
      </c>
      <c r="BB12" s="50" t="str">
        <f t="shared" si="98"/>
        <v/>
      </c>
      <c r="BC12" s="50" t="str">
        <f t="shared" si="98"/>
        <v/>
      </c>
      <c r="BD12" s="50">
        <f t="shared" si="98"/>
        <v>0</v>
      </c>
      <c r="BE12" s="50" t="str">
        <f t="shared" si="98"/>
        <v/>
      </c>
      <c r="BF12" s="50" t="str">
        <f t="shared" si="98"/>
        <v/>
      </c>
      <c r="BG12" s="50" t="str">
        <f t="shared" si="98"/>
        <v/>
      </c>
      <c r="BH12" s="50" t="str">
        <f t="shared" si="98"/>
        <v/>
      </c>
      <c r="BI12" s="50">
        <f t="shared" si="98"/>
        <v>1</v>
      </c>
      <c r="BJ12" s="50" t="str">
        <f t="shared" si="98"/>
        <v/>
      </c>
      <c r="BK12" s="50">
        <f t="shared" si="98"/>
        <v>0</v>
      </c>
      <c r="BL12" s="50" t="str">
        <f t="shared" si="98"/>
        <v/>
      </c>
      <c r="BM12" s="50" t="str">
        <f t="shared" si="98"/>
        <v/>
      </c>
      <c r="BN12" s="50" t="str">
        <f t="shared" si="98"/>
        <v/>
      </c>
      <c r="BO12" s="50" t="str">
        <f t="shared" ref="BO12:BP12" si="99">IF(AQ$4=3,AQ12,"")</f>
        <v/>
      </c>
      <c r="BP12" s="51" t="str">
        <f t="shared" si="99"/>
        <v/>
      </c>
      <c r="BQ12" s="50">
        <f t="shared" ref="BQ12:CF12" si="100">IF(AA$4=4,AA12,"")</f>
        <v>0</v>
      </c>
      <c r="BR12" s="50">
        <f t="shared" si="100"/>
        <v>0</v>
      </c>
      <c r="BS12" s="50" t="str">
        <f t="shared" si="100"/>
        <v/>
      </c>
      <c r="BT12" s="50">
        <f t="shared" si="100"/>
        <v>0</v>
      </c>
      <c r="BU12" s="50" t="str">
        <f t="shared" si="100"/>
        <v/>
      </c>
      <c r="BV12" s="50" t="str">
        <f t="shared" si="100"/>
        <v/>
      </c>
      <c r="BW12" s="50">
        <f t="shared" si="100"/>
        <v>1</v>
      </c>
      <c r="BX12" s="50" t="str">
        <f t="shared" si="100"/>
        <v/>
      </c>
      <c r="BY12" s="50">
        <f t="shared" si="100"/>
        <v>1</v>
      </c>
      <c r="BZ12" s="50">
        <f t="shared" si="100"/>
        <v>0</v>
      </c>
      <c r="CA12" s="50" t="str">
        <f t="shared" si="100"/>
        <v/>
      </c>
      <c r="CB12" s="50">
        <f t="shared" si="100"/>
        <v>0</v>
      </c>
      <c r="CC12" s="50" t="str">
        <f t="shared" si="100"/>
        <v/>
      </c>
      <c r="CD12" s="50" t="str">
        <f t="shared" si="100"/>
        <v/>
      </c>
      <c r="CE12" s="50">
        <f t="shared" si="100"/>
        <v>0</v>
      </c>
      <c r="CF12" s="50">
        <f t="shared" si="100"/>
        <v>1</v>
      </c>
      <c r="CG12" s="50">
        <f t="shared" ref="CG12:CH12" si="101">IF(AQ$4=4,AQ12,"")</f>
        <v>0</v>
      </c>
      <c r="CH12" s="50" t="str">
        <f t="shared" si="101"/>
        <v/>
      </c>
      <c r="CI12" s="61" t="str">
        <f t="shared" ref="CI12:CX12" si="102">IF(AA$4=5,AA12,"")</f>
        <v/>
      </c>
      <c r="CJ12" s="50" t="str">
        <f t="shared" si="102"/>
        <v/>
      </c>
      <c r="CK12" s="50" t="str">
        <f t="shared" si="102"/>
        <v/>
      </c>
      <c r="CL12" s="50" t="str">
        <f t="shared" si="102"/>
        <v/>
      </c>
      <c r="CM12" s="50">
        <f t="shared" si="102"/>
        <v>0</v>
      </c>
      <c r="CN12" s="50" t="str">
        <f t="shared" si="102"/>
        <v/>
      </c>
      <c r="CO12" s="50" t="str">
        <f t="shared" si="102"/>
        <v/>
      </c>
      <c r="CP12" s="50">
        <f t="shared" si="102"/>
        <v>0</v>
      </c>
      <c r="CQ12" s="50" t="str">
        <f t="shared" si="102"/>
        <v/>
      </c>
      <c r="CR12" s="50" t="str">
        <f t="shared" si="102"/>
        <v/>
      </c>
      <c r="CS12" s="50" t="str">
        <f t="shared" si="102"/>
        <v/>
      </c>
      <c r="CT12" s="50" t="str">
        <f t="shared" si="102"/>
        <v/>
      </c>
      <c r="CU12" s="50" t="str">
        <f t="shared" si="102"/>
        <v/>
      </c>
      <c r="CV12" s="50">
        <f t="shared" si="102"/>
        <v>0</v>
      </c>
      <c r="CW12" s="50" t="str">
        <f t="shared" si="102"/>
        <v/>
      </c>
      <c r="CX12" s="50" t="str">
        <f t="shared" si="102"/>
        <v/>
      </c>
      <c r="CY12" s="50" t="str">
        <f t="shared" ref="CY12:CZ12" si="103">IF(AQ$4=5,AQ12,"")</f>
        <v/>
      </c>
      <c r="CZ12" s="50">
        <f t="shared" si="103"/>
        <v>0</v>
      </c>
      <c r="DA12" s="78">
        <f t="shared" ref="DA12" si="104">SUM(AY12:BP12)</f>
        <v>1</v>
      </c>
      <c r="DB12" s="79">
        <f t="shared" ref="DB12" si="105">SUM(BQ12:CH12)</f>
        <v>3</v>
      </c>
      <c r="DC12" s="80">
        <f t="shared" ref="DC12" si="106">SUM(CI12:CZ12)</f>
        <v>0</v>
      </c>
      <c r="DD12" s="81"/>
    </row>
    <row r="13" spans="1:108" s="82" customFormat="1" ht="18">
      <c r="A13" s="99">
        <v>8</v>
      </c>
      <c r="B13" s="72" t="s">
        <v>141</v>
      </c>
      <c r="C13" s="54" t="s">
        <v>87</v>
      </c>
      <c r="D13" s="55"/>
      <c r="E13" s="56">
        <f>VLOOKUP($C13, 'TEAM DETAIL SCORING'!$C$4:'TEAM DETAIL SCORING'!$Y$250,3,FALSE)</f>
        <v>4</v>
      </c>
      <c r="F13" s="56">
        <f>VLOOKUP($C13, 'TEAM DETAIL SCORING'!$C$4:'TEAM DETAIL SCORING'!$Y$250,4,FALSE)</f>
        <v>4</v>
      </c>
      <c r="G13" s="56">
        <f>VLOOKUP($C13, 'TEAM DETAIL SCORING'!$C$4:'TEAM DETAIL SCORING'!$Y$250,5,FALSE)</f>
        <v>3</v>
      </c>
      <c r="H13" s="56">
        <f>VLOOKUP($C13, 'TEAM DETAIL SCORING'!$C$4:'TEAM DETAIL SCORING'!$Y$250,6,FALSE)</f>
        <v>5</v>
      </c>
      <c r="I13" s="56">
        <f>VLOOKUP($C13, 'TEAM DETAIL SCORING'!$C$4:'TEAM DETAIL SCORING'!$Y$250,7,FALSE)</f>
        <v>5</v>
      </c>
      <c r="J13" s="56">
        <f>VLOOKUP($C13, 'TEAM DETAIL SCORING'!$C$4:'TEAM DETAIL SCORING'!$Y$250,8,FALSE)</f>
        <v>3</v>
      </c>
      <c r="K13" s="56">
        <f>VLOOKUP($C13, 'TEAM DETAIL SCORING'!$C$4:'TEAM DETAIL SCORING'!$Y$250,9,FALSE)</f>
        <v>5</v>
      </c>
      <c r="L13" s="56">
        <f>VLOOKUP($C13, 'TEAM DETAIL SCORING'!$C$4:'TEAM DETAIL SCORING'!$Y$250,10,FALSE)</f>
        <v>5</v>
      </c>
      <c r="M13" s="56">
        <f>VLOOKUP($C13, 'TEAM DETAIL SCORING'!$C$4:'TEAM DETAIL SCORING'!$Y$250,11,FALSE)</f>
        <v>5</v>
      </c>
      <c r="N13" s="57">
        <f>VLOOKUP($C13, 'TEAM DETAIL SCORING'!$C$4:'TEAM DETAIL SCORING'!$Y$250,12,FALSE)</f>
        <v>39</v>
      </c>
      <c r="O13" s="56">
        <f>VLOOKUP($C13, 'TEAM DETAIL SCORING'!$C$4:'TEAM DETAIL SCORING'!$Y$250,13,FALSE)</f>
        <v>4</v>
      </c>
      <c r="P13" s="56">
        <f>VLOOKUP($C13, 'TEAM DETAIL SCORING'!$C$4:'TEAM DETAIL SCORING'!$Y$250,14,FALSE)</f>
        <v>3</v>
      </c>
      <c r="Q13" s="56">
        <f>VLOOKUP($C13, 'TEAM DETAIL SCORING'!$C$4:'TEAM DETAIL SCORING'!$Y$250,15,FALSE)</f>
        <v>5</v>
      </c>
      <c r="R13" s="56">
        <f>VLOOKUP($C13, 'TEAM DETAIL SCORING'!$C$4:'TEAM DETAIL SCORING'!$Y$250,16,FALSE)</f>
        <v>4</v>
      </c>
      <c r="S13" s="56">
        <f>VLOOKUP($C13, 'TEAM DETAIL SCORING'!$C$4:'TEAM DETAIL SCORING'!$Y$250,17,FALSE)</f>
        <v>5</v>
      </c>
      <c r="T13" s="56">
        <f>VLOOKUP($C13, 'TEAM DETAIL SCORING'!$C$4:'TEAM DETAIL SCORING'!$Y$250,18,FALSE)</f>
        <v>5</v>
      </c>
      <c r="U13" s="56">
        <f>VLOOKUP($C13, 'TEAM DETAIL SCORING'!$C$4:'TEAM DETAIL SCORING'!$Y$250,19,FALSE)</f>
        <v>4</v>
      </c>
      <c r="V13" s="56">
        <f>VLOOKUP($C13, 'TEAM DETAIL SCORING'!$C$4:'TEAM DETAIL SCORING'!$Y$250,20,FALSE)</f>
        <v>4</v>
      </c>
      <c r="W13" s="56">
        <f>VLOOKUP($C13, 'TEAM DETAIL SCORING'!$C$4:'TEAM DETAIL SCORING'!$Y$250,21,FALSE)</f>
        <v>5</v>
      </c>
      <c r="X13" s="57">
        <f>VLOOKUP($C13, 'TEAM DETAIL SCORING'!$C$4:'TEAM DETAIL SCORING'!$Y$250,22,FALSE)</f>
        <v>39</v>
      </c>
      <c r="Y13" s="73">
        <f t="shared" si="8"/>
        <v>78</v>
      </c>
      <c r="Z13" s="74"/>
      <c r="AA13" s="7">
        <f t="shared" ref="AA13:AI13" si="107">IF(E13="","",E13-E$4)</f>
        <v>0</v>
      </c>
      <c r="AB13" s="7">
        <f t="shared" si="107"/>
        <v>0</v>
      </c>
      <c r="AC13" s="7">
        <f t="shared" si="107"/>
        <v>0</v>
      </c>
      <c r="AD13" s="7">
        <f t="shared" si="107"/>
        <v>1</v>
      </c>
      <c r="AE13" s="7">
        <f t="shared" si="107"/>
        <v>0</v>
      </c>
      <c r="AF13" s="7">
        <f t="shared" si="107"/>
        <v>0</v>
      </c>
      <c r="AG13" s="7">
        <f t="shared" si="107"/>
        <v>1</v>
      </c>
      <c r="AH13" s="7">
        <f t="shared" si="107"/>
        <v>0</v>
      </c>
      <c r="AI13" s="7">
        <f t="shared" si="107"/>
        <v>1</v>
      </c>
      <c r="AJ13" s="7">
        <f t="shared" ref="AJ13:AR13" si="108">IF(O13="","",O13-O$4)</f>
        <v>0</v>
      </c>
      <c r="AK13" s="7">
        <f t="shared" si="108"/>
        <v>0</v>
      </c>
      <c r="AL13" s="7">
        <f t="shared" si="108"/>
        <v>1</v>
      </c>
      <c r="AM13" s="7">
        <f t="shared" si="108"/>
        <v>1</v>
      </c>
      <c r="AN13" s="7">
        <f t="shared" si="108"/>
        <v>0</v>
      </c>
      <c r="AO13" s="7">
        <f t="shared" si="108"/>
        <v>1</v>
      </c>
      <c r="AP13" s="7">
        <f t="shared" si="108"/>
        <v>0</v>
      </c>
      <c r="AQ13" s="7">
        <f t="shared" si="108"/>
        <v>0</v>
      </c>
      <c r="AR13" s="7">
        <f t="shared" si="108"/>
        <v>0</v>
      </c>
      <c r="AS13" s="75">
        <f t="shared" ref="AS13" si="109">COUNTIF($AA13:$AR13,"=-2")</f>
        <v>0</v>
      </c>
      <c r="AT13" s="76">
        <f t="shared" ref="AT13" si="110">COUNTIF($AA13:$AR13,"=-1")</f>
        <v>0</v>
      </c>
      <c r="AU13" s="76">
        <f t="shared" ref="AU13" si="111">COUNTIF($AA13:$AR13,"=0")</f>
        <v>12</v>
      </c>
      <c r="AV13" s="76">
        <f t="shared" ref="AV13" si="112">COUNTIF($AA13:$AR13,"=1")</f>
        <v>6</v>
      </c>
      <c r="AW13" s="76">
        <f t="shared" ref="AW13" si="113">COUNTIF($AA13:$AR13,"=2")</f>
        <v>0</v>
      </c>
      <c r="AX13" s="77">
        <f t="shared" ref="AX13" si="114">COUNTIF($AA13:$AR13,"&gt;2")</f>
        <v>0</v>
      </c>
      <c r="AY13" s="50" t="str">
        <f t="shared" ref="AY13:BN13" si="115">IF(AA$4=3,AA13,"")</f>
        <v/>
      </c>
      <c r="AZ13" s="50" t="str">
        <f t="shared" si="115"/>
        <v/>
      </c>
      <c r="BA13" s="50">
        <f t="shared" si="115"/>
        <v>0</v>
      </c>
      <c r="BB13" s="50" t="str">
        <f t="shared" si="115"/>
        <v/>
      </c>
      <c r="BC13" s="50" t="str">
        <f t="shared" si="115"/>
        <v/>
      </c>
      <c r="BD13" s="50">
        <f t="shared" si="115"/>
        <v>0</v>
      </c>
      <c r="BE13" s="50" t="str">
        <f t="shared" si="115"/>
        <v/>
      </c>
      <c r="BF13" s="50" t="str">
        <f t="shared" si="115"/>
        <v/>
      </c>
      <c r="BG13" s="50" t="str">
        <f t="shared" si="115"/>
        <v/>
      </c>
      <c r="BH13" s="50" t="str">
        <f t="shared" si="115"/>
        <v/>
      </c>
      <c r="BI13" s="50">
        <f t="shared" si="115"/>
        <v>0</v>
      </c>
      <c r="BJ13" s="50" t="str">
        <f t="shared" si="115"/>
        <v/>
      </c>
      <c r="BK13" s="50">
        <f t="shared" si="115"/>
        <v>1</v>
      </c>
      <c r="BL13" s="50" t="str">
        <f t="shared" si="115"/>
        <v/>
      </c>
      <c r="BM13" s="50" t="str">
        <f t="shared" si="115"/>
        <v/>
      </c>
      <c r="BN13" s="50" t="str">
        <f t="shared" si="115"/>
        <v/>
      </c>
      <c r="BO13" s="50" t="str">
        <f t="shared" ref="BO13:BP13" si="116">IF(AQ$4=3,AQ13,"")</f>
        <v/>
      </c>
      <c r="BP13" s="51" t="str">
        <f t="shared" si="116"/>
        <v/>
      </c>
      <c r="BQ13" s="50">
        <f t="shared" ref="BQ13:CF13" si="117">IF(AA$4=4,AA13,"")</f>
        <v>0</v>
      </c>
      <c r="BR13" s="50">
        <f t="shared" si="117"/>
        <v>0</v>
      </c>
      <c r="BS13" s="50" t="str">
        <f t="shared" si="117"/>
        <v/>
      </c>
      <c r="BT13" s="50">
        <f t="shared" si="117"/>
        <v>1</v>
      </c>
      <c r="BU13" s="50" t="str">
        <f t="shared" si="117"/>
        <v/>
      </c>
      <c r="BV13" s="50" t="str">
        <f t="shared" si="117"/>
        <v/>
      </c>
      <c r="BW13" s="50">
        <f t="shared" si="117"/>
        <v>1</v>
      </c>
      <c r="BX13" s="50" t="str">
        <f t="shared" si="117"/>
        <v/>
      </c>
      <c r="BY13" s="50">
        <f t="shared" si="117"/>
        <v>1</v>
      </c>
      <c r="BZ13" s="50">
        <f t="shared" si="117"/>
        <v>0</v>
      </c>
      <c r="CA13" s="50" t="str">
        <f t="shared" si="117"/>
        <v/>
      </c>
      <c r="CB13" s="50">
        <f t="shared" si="117"/>
        <v>1</v>
      </c>
      <c r="CC13" s="50" t="str">
        <f t="shared" si="117"/>
        <v/>
      </c>
      <c r="CD13" s="50" t="str">
        <f t="shared" si="117"/>
        <v/>
      </c>
      <c r="CE13" s="50">
        <f t="shared" si="117"/>
        <v>1</v>
      </c>
      <c r="CF13" s="50">
        <f t="shared" si="117"/>
        <v>0</v>
      </c>
      <c r="CG13" s="50">
        <f t="shared" ref="CG13:CH13" si="118">IF(AQ$4=4,AQ13,"")</f>
        <v>0</v>
      </c>
      <c r="CH13" s="50" t="str">
        <f t="shared" si="118"/>
        <v/>
      </c>
      <c r="CI13" s="61" t="str">
        <f t="shared" ref="CI13:CX13" si="119">IF(AA$4=5,AA13,"")</f>
        <v/>
      </c>
      <c r="CJ13" s="50" t="str">
        <f t="shared" si="119"/>
        <v/>
      </c>
      <c r="CK13" s="50" t="str">
        <f t="shared" si="119"/>
        <v/>
      </c>
      <c r="CL13" s="50" t="str">
        <f t="shared" si="119"/>
        <v/>
      </c>
      <c r="CM13" s="50">
        <f t="shared" si="119"/>
        <v>0</v>
      </c>
      <c r="CN13" s="50" t="str">
        <f t="shared" si="119"/>
        <v/>
      </c>
      <c r="CO13" s="50" t="str">
        <f t="shared" si="119"/>
        <v/>
      </c>
      <c r="CP13" s="50">
        <f t="shared" si="119"/>
        <v>0</v>
      </c>
      <c r="CQ13" s="50" t="str">
        <f t="shared" si="119"/>
        <v/>
      </c>
      <c r="CR13" s="50" t="str">
        <f t="shared" si="119"/>
        <v/>
      </c>
      <c r="CS13" s="50" t="str">
        <f t="shared" si="119"/>
        <v/>
      </c>
      <c r="CT13" s="50" t="str">
        <f t="shared" si="119"/>
        <v/>
      </c>
      <c r="CU13" s="50" t="str">
        <f t="shared" si="119"/>
        <v/>
      </c>
      <c r="CV13" s="50">
        <f t="shared" si="119"/>
        <v>0</v>
      </c>
      <c r="CW13" s="50" t="str">
        <f t="shared" si="119"/>
        <v/>
      </c>
      <c r="CX13" s="50" t="str">
        <f t="shared" si="119"/>
        <v/>
      </c>
      <c r="CY13" s="50" t="str">
        <f t="shared" ref="CY13:CZ13" si="120">IF(AQ$4=5,AQ13,"")</f>
        <v/>
      </c>
      <c r="CZ13" s="50">
        <f t="shared" si="120"/>
        <v>0</v>
      </c>
      <c r="DA13" s="78">
        <f t="shared" ref="DA13" si="121">SUM(AY13:BP13)</f>
        <v>1</v>
      </c>
      <c r="DB13" s="79">
        <f t="shared" ref="DB13" si="122">SUM(BQ13:CH13)</f>
        <v>5</v>
      </c>
      <c r="DC13" s="80">
        <f t="shared" ref="DC13" si="123">SUM(CI13:CZ13)</f>
        <v>0</v>
      </c>
      <c r="DD13" s="81"/>
    </row>
    <row r="14" spans="1:108" s="82" customFormat="1" ht="18">
      <c r="A14" s="99">
        <v>9</v>
      </c>
      <c r="B14" s="72" t="s">
        <v>139</v>
      </c>
      <c r="C14" s="54" t="s">
        <v>116</v>
      </c>
      <c r="D14" s="55"/>
      <c r="E14" s="56">
        <f>VLOOKUP($C14, 'TEAM DETAIL SCORING'!$C$4:'TEAM DETAIL SCORING'!$Y$250,3,FALSE)</f>
        <v>4</v>
      </c>
      <c r="F14" s="56">
        <f>VLOOKUP($C14, 'TEAM DETAIL SCORING'!$C$4:'TEAM DETAIL SCORING'!$Y$250,4,FALSE)</f>
        <v>3</v>
      </c>
      <c r="G14" s="56">
        <f>VLOOKUP($C14, 'TEAM DETAIL SCORING'!$C$4:'TEAM DETAIL SCORING'!$Y$250,5,FALSE)</f>
        <v>4</v>
      </c>
      <c r="H14" s="56">
        <f>VLOOKUP($C14, 'TEAM DETAIL SCORING'!$C$4:'TEAM DETAIL SCORING'!$Y$250,6,FALSE)</f>
        <v>4</v>
      </c>
      <c r="I14" s="56">
        <f>VLOOKUP($C14, 'TEAM DETAIL SCORING'!$C$4:'TEAM DETAIL SCORING'!$Y$250,7,FALSE)</f>
        <v>5</v>
      </c>
      <c r="J14" s="56">
        <f>VLOOKUP($C14, 'TEAM DETAIL SCORING'!$C$4:'TEAM DETAIL SCORING'!$Y$250,8,FALSE)</f>
        <v>3</v>
      </c>
      <c r="K14" s="56">
        <f>VLOOKUP($C14, 'TEAM DETAIL SCORING'!$C$4:'TEAM DETAIL SCORING'!$Y$250,9,FALSE)</f>
        <v>3</v>
      </c>
      <c r="L14" s="56">
        <f>VLOOKUP($C14, 'TEAM DETAIL SCORING'!$C$4:'TEAM DETAIL SCORING'!$Y$250,10,FALSE)</f>
        <v>6</v>
      </c>
      <c r="M14" s="56">
        <f>VLOOKUP($C14, 'TEAM DETAIL SCORING'!$C$4:'TEAM DETAIL SCORING'!$Y$250,11,FALSE)</f>
        <v>5</v>
      </c>
      <c r="N14" s="57">
        <f>VLOOKUP($C14, 'TEAM DETAIL SCORING'!$C$4:'TEAM DETAIL SCORING'!$Y$250,12,FALSE)</f>
        <v>37</v>
      </c>
      <c r="O14" s="56">
        <f>VLOOKUP($C14, 'TEAM DETAIL SCORING'!$C$4:'TEAM DETAIL SCORING'!$Y$250,13,FALSE)</f>
        <v>5</v>
      </c>
      <c r="P14" s="56">
        <f>VLOOKUP($C14, 'TEAM DETAIL SCORING'!$C$4:'TEAM DETAIL SCORING'!$Y$250,14,FALSE)</f>
        <v>3</v>
      </c>
      <c r="Q14" s="56">
        <f>VLOOKUP($C14, 'TEAM DETAIL SCORING'!$C$4:'TEAM DETAIL SCORING'!$Y$250,15,FALSE)</f>
        <v>5</v>
      </c>
      <c r="R14" s="56">
        <f>VLOOKUP($C14, 'TEAM DETAIL SCORING'!$C$4:'TEAM DETAIL SCORING'!$Y$250,16,FALSE)</f>
        <v>4</v>
      </c>
      <c r="S14" s="56">
        <f>VLOOKUP($C14, 'TEAM DETAIL SCORING'!$C$4:'TEAM DETAIL SCORING'!$Y$250,17,FALSE)</f>
        <v>6</v>
      </c>
      <c r="T14" s="56">
        <f>VLOOKUP($C14, 'TEAM DETAIL SCORING'!$C$4:'TEAM DETAIL SCORING'!$Y$250,18,FALSE)</f>
        <v>4</v>
      </c>
      <c r="U14" s="56">
        <f>VLOOKUP($C14, 'TEAM DETAIL SCORING'!$C$4:'TEAM DETAIL SCORING'!$Y$250,19,FALSE)</f>
        <v>6</v>
      </c>
      <c r="V14" s="56">
        <f>VLOOKUP($C14, 'TEAM DETAIL SCORING'!$C$4:'TEAM DETAIL SCORING'!$Y$250,20,FALSE)</f>
        <v>4</v>
      </c>
      <c r="W14" s="56">
        <f>VLOOKUP($C14, 'TEAM DETAIL SCORING'!$C$4:'TEAM DETAIL SCORING'!$Y$250,21,FALSE)</f>
        <v>5</v>
      </c>
      <c r="X14" s="57">
        <f>VLOOKUP($C14, 'TEAM DETAIL SCORING'!$C$4:'TEAM DETAIL SCORING'!$Y$250,22,FALSE)</f>
        <v>42</v>
      </c>
      <c r="Y14" s="73">
        <f t="shared" si="8"/>
        <v>79</v>
      </c>
      <c r="Z14" s="74"/>
      <c r="AA14" s="7">
        <f t="shared" ref="AA14:AI14" si="124">IF(E14="","",E14-E$4)</f>
        <v>0</v>
      </c>
      <c r="AB14" s="7">
        <f t="shared" si="124"/>
        <v>-1</v>
      </c>
      <c r="AC14" s="7">
        <f t="shared" si="124"/>
        <v>1</v>
      </c>
      <c r="AD14" s="7">
        <f t="shared" si="124"/>
        <v>0</v>
      </c>
      <c r="AE14" s="7">
        <f t="shared" si="124"/>
        <v>0</v>
      </c>
      <c r="AF14" s="7">
        <f t="shared" si="124"/>
        <v>0</v>
      </c>
      <c r="AG14" s="7">
        <f t="shared" si="124"/>
        <v>-1</v>
      </c>
      <c r="AH14" s="7">
        <f t="shared" si="124"/>
        <v>1</v>
      </c>
      <c r="AI14" s="7">
        <f t="shared" si="124"/>
        <v>1</v>
      </c>
      <c r="AJ14" s="7">
        <f t="shared" ref="AJ14:AR14" si="125">IF(O14="","",O14-O$4)</f>
        <v>1</v>
      </c>
      <c r="AK14" s="7">
        <f t="shared" si="125"/>
        <v>0</v>
      </c>
      <c r="AL14" s="7">
        <f t="shared" si="125"/>
        <v>1</v>
      </c>
      <c r="AM14" s="7">
        <f t="shared" si="125"/>
        <v>1</v>
      </c>
      <c r="AN14" s="7">
        <f t="shared" si="125"/>
        <v>1</v>
      </c>
      <c r="AO14" s="7">
        <f t="shared" si="125"/>
        <v>0</v>
      </c>
      <c r="AP14" s="7">
        <f t="shared" si="125"/>
        <v>2</v>
      </c>
      <c r="AQ14" s="7">
        <f t="shared" si="125"/>
        <v>0</v>
      </c>
      <c r="AR14" s="7">
        <f t="shared" si="125"/>
        <v>0</v>
      </c>
      <c r="AS14" s="75">
        <f t="shared" ref="AS14" si="126">COUNTIF($AA14:$AR14,"=-2")</f>
        <v>0</v>
      </c>
      <c r="AT14" s="76">
        <f t="shared" ref="AT14" si="127">COUNTIF($AA14:$AR14,"=-1")</f>
        <v>2</v>
      </c>
      <c r="AU14" s="76">
        <f t="shared" ref="AU14" si="128">COUNTIF($AA14:$AR14,"=0")</f>
        <v>8</v>
      </c>
      <c r="AV14" s="76">
        <f t="shared" ref="AV14" si="129">COUNTIF($AA14:$AR14,"=1")</f>
        <v>7</v>
      </c>
      <c r="AW14" s="76">
        <f t="shared" ref="AW14" si="130">COUNTIF($AA14:$AR14,"=2")</f>
        <v>1</v>
      </c>
      <c r="AX14" s="77">
        <f t="shared" ref="AX14" si="131">COUNTIF($AA14:$AR14,"&gt;2")</f>
        <v>0</v>
      </c>
      <c r="AY14" s="50" t="str">
        <f t="shared" ref="AY14:BN14" si="132">IF(AA$4=3,AA14,"")</f>
        <v/>
      </c>
      <c r="AZ14" s="50" t="str">
        <f t="shared" si="132"/>
        <v/>
      </c>
      <c r="BA14" s="50">
        <f t="shared" si="132"/>
        <v>1</v>
      </c>
      <c r="BB14" s="50" t="str">
        <f t="shared" si="132"/>
        <v/>
      </c>
      <c r="BC14" s="50" t="str">
        <f t="shared" si="132"/>
        <v/>
      </c>
      <c r="BD14" s="50">
        <f t="shared" si="132"/>
        <v>0</v>
      </c>
      <c r="BE14" s="50" t="str">
        <f t="shared" si="132"/>
        <v/>
      </c>
      <c r="BF14" s="50" t="str">
        <f t="shared" si="132"/>
        <v/>
      </c>
      <c r="BG14" s="50" t="str">
        <f t="shared" si="132"/>
        <v/>
      </c>
      <c r="BH14" s="50" t="str">
        <f t="shared" si="132"/>
        <v/>
      </c>
      <c r="BI14" s="50">
        <f t="shared" si="132"/>
        <v>0</v>
      </c>
      <c r="BJ14" s="50" t="str">
        <f t="shared" si="132"/>
        <v/>
      </c>
      <c r="BK14" s="50">
        <f t="shared" si="132"/>
        <v>1</v>
      </c>
      <c r="BL14" s="50" t="str">
        <f t="shared" si="132"/>
        <v/>
      </c>
      <c r="BM14" s="50" t="str">
        <f t="shared" si="132"/>
        <v/>
      </c>
      <c r="BN14" s="50" t="str">
        <f t="shared" si="132"/>
        <v/>
      </c>
      <c r="BO14" s="50" t="str">
        <f t="shared" ref="BO14:BP14" si="133">IF(AQ$4=3,AQ14,"")</f>
        <v/>
      </c>
      <c r="BP14" s="51" t="str">
        <f t="shared" si="133"/>
        <v/>
      </c>
      <c r="BQ14" s="50">
        <f t="shared" ref="BQ14:CF14" si="134">IF(AA$4=4,AA14,"")</f>
        <v>0</v>
      </c>
      <c r="BR14" s="50">
        <f t="shared" si="134"/>
        <v>-1</v>
      </c>
      <c r="BS14" s="50" t="str">
        <f t="shared" si="134"/>
        <v/>
      </c>
      <c r="BT14" s="50">
        <f t="shared" si="134"/>
        <v>0</v>
      </c>
      <c r="BU14" s="50" t="str">
        <f t="shared" si="134"/>
        <v/>
      </c>
      <c r="BV14" s="50" t="str">
        <f t="shared" si="134"/>
        <v/>
      </c>
      <c r="BW14" s="50">
        <f t="shared" si="134"/>
        <v>-1</v>
      </c>
      <c r="BX14" s="50" t="str">
        <f t="shared" si="134"/>
        <v/>
      </c>
      <c r="BY14" s="50">
        <f t="shared" si="134"/>
        <v>1</v>
      </c>
      <c r="BZ14" s="50">
        <f t="shared" si="134"/>
        <v>1</v>
      </c>
      <c r="CA14" s="50" t="str">
        <f t="shared" si="134"/>
        <v/>
      </c>
      <c r="CB14" s="50">
        <f t="shared" si="134"/>
        <v>1</v>
      </c>
      <c r="CC14" s="50" t="str">
        <f t="shared" si="134"/>
        <v/>
      </c>
      <c r="CD14" s="50" t="str">
        <f t="shared" si="134"/>
        <v/>
      </c>
      <c r="CE14" s="50">
        <f t="shared" si="134"/>
        <v>0</v>
      </c>
      <c r="CF14" s="50">
        <f t="shared" si="134"/>
        <v>2</v>
      </c>
      <c r="CG14" s="50">
        <f t="shared" ref="CG14:CH14" si="135">IF(AQ$4=4,AQ14,"")</f>
        <v>0</v>
      </c>
      <c r="CH14" s="50" t="str">
        <f t="shared" si="135"/>
        <v/>
      </c>
      <c r="CI14" s="61" t="str">
        <f t="shared" ref="CI14:CX14" si="136">IF(AA$4=5,AA14,"")</f>
        <v/>
      </c>
      <c r="CJ14" s="50" t="str">
        <f t="shared" si="136"/>
        <v/>
      </c>
      <c r="CK14" s="50" t="str">
        <f t="shared" si="136"/>
        <v/>
      </c>
      <c r="CL14" s="50" t="str">
        <f t="shared" si="136"/>
        <v/>
      </c>
      <c r="CM14" s="50">
        <f t="shared" si="136"/>
        <v>0</v>
      </c>
      <c r="CN14" s="50" t="str">
        <f t="shared" si="136"/>
        <v/>
      </c>
      <c r="CO14" s="50" t="str">
        <f t="shared" si="136"/>
        <v/>
      </c>
      <c r="CP14" s="50">
        <f t="shared" si="136"/>
        <v>1</v>
      </c>
      <c r="CQ14" s="50" t="str">
        <f t="shared" si="136"/>
        <v/>
      </c>
      <c r="CR14" s="50" t="str">
        <f t="shared" si="136"/>
        <v/>
      </c>
      <c r="CS14" s="50" t="str">
        <f t="shared" si="136"/>
        <v/>
      </c>
      <c r="CT14" s="50" t="str">
        <f t="shared" si="136"/>
        <v/>
      </c>
      <c r="CU14" s="50" t="str">
        <f t="shared" si="136"/>
        <v/>
      </c>
      <c r="CV14" s="50">
        <f t="shared" si="136"/>
        <v>1</v>
      </c>
      <c r="CW14" s="50" t="str">
        <f t="shared" si="136"/>
        <v/>
      </c>
      <c r="CX14" s="50" t="str">
        <f t="shared" si="136"/>
        <v/>
      </c>
      <c r="CY14" s="50" t="str">
        <f t="shared" ref="CY14:CZ14" si="137">IF(AQ$4=5,AQ14,"")</f>
        <v/>
      </c>
      <c r="CZ14" s="50">
        <f t="shared" si="137"/>
        <v>0</v>
      </c>
      <c r="DA14" s="78">
        <f t="shared" ref="DA14" si="138">SUM(AY14:BP14)</f>
        <v>2</v>
      </c>
      <c r="DB14" s="79">
        <f t="shared" ref="DB14" si="139">SUM(BQ14:CH14)</f>
        <v>3</v>
      </c>
      <c r="DC14" s="80">
        <f t="shared" ref="DC14" si="140">SUM(CI14:CZ14)</f>
        <v>2</v>
      </c>
      <c r="DD14" s="81"/>
    </row>
    <row r="15" spans="1:108" s="82" customFormat="1" ht="18">
      <c r="A15" s="99">
        <v>10</v>
      </c>
      <c r="B15" s="72" t="s">
        <v>133</v>
      </c>
      <c r="C15" s="54" t="s">
        <v>91</v>
      </c>
      <c r="D15" s="55"/>
      <c r="E15" s="56">
        <f>VLOOKUP($C15, 'TEAM DETAIL SCORING'!$C$4:'TEAM DETAIL SCORING'!$Y$250,3,FALSE)</f>
        <v>5</v>
      </c>
      <c r="F15" s="56">
        <f>VLOOKUP($C15, 'TEAM DETAIL SCORING'!$C$4:'TEAM DETAIL SCORING'!$Y$250,4,FALSE)</f>
        <v>6</v>
      </c>
      <c r="G15" s="56">
        <f>VLOOKUP($C15, 'TEAM DETAIL SCORING'!$C$4:'TEAM DETAIL SCORING'!$Y$250,5,FALSE)</f>
        <v>4</v>
      </c>
      <c r="H15" s="56">
        <f>VLOOKUP($C15, 'TEAM DETAIL SCORING'!$C$4:'TEAM DETAIL SCORING'!$Y$250,6,FALSE)</f>
        <v>5</v>
      </c>
      <c r="I15" s="56">
        <f>VLOOKUP($C15, 'TEAM DETAIL SCORING'!$C$4:'TEAM DETAIL SCORING'!$Y$250,7,FALSE)</f>
        <v>5</v>
      </c>
      <c r="J15" s="56">
        <f>VLOOKUP($C15, 'TEAM DETAIL SCORING'!$C$4:'TEAM DETAIL SCORING'!$Y$250,8,FALSE)</f>
        <v>3</v>
      </c>
      <c r="K15" s="56">
        <f>VLOOKUP($C15, 'TEAM DETAIL SCORING'!$C$4:'TEAM DETAIL SCORING'!$Y$250,9,FALSE)</f>
        <v>5</v>
      </c>
      <c r="L15" s="56">
        <f>VLOOKUP($C15, 'TEAM DETAIL SCORING'!$C$4:'TEAM DETAIL SCORING'!$Y$250,10,FALSE)</f>
        <v>5</v>
      </c>
      <c r="M15" s="56">
        <f>VLOOKUP($C15, 'TEAM DETAIL SCORING'!$C$4:'TEAM DETAIL SCORING'!$Y$250,11,FALSE)</f>
        <v>4</v>
      </c>
      <c r="N15" s="57">
        <f>VLOOKUP($C15, 'TEAM DETAIL SCORING'!$C$4:'TEAM DETAIL SCORING'!$Y$250,12,FALSE)</f>
        <v>42</v>
      </c>
      <c r="O15" s="56">
        <f>VLOOKUP($C15, 'TEAM DETAIL SCORING'!$C$4:'TEAM DETAIL SCORING'!$Y$250,13,FALSE)</f>
        <v>5</v>
      </c>
      <c r="P15" s="56">
        <f>VLOOKUP($C15, 'TEAM DETAIL SCORING'!$C$4:'TEAM DETAIL SCORING'!$Y$250,14,FALSE)</f>
        <v>4</v>
      </c>
      <c r="Q15" s="56">
        <f>VLOOKUP($C15, 'TEAM DETAIL SCORING'!$C$4:'TEAM DETAIL SCORING'!$Y$250,15,FALSE)</f>
        <v>4</v>
      </c>
      <c r="R15" s="56">
        <f>VLOOKUP($C15, 'TEAM DETAIL SCORING'!$C$4:'TEAM DETAIL SCORING'!$Y$250,16,FALSE)</f>
        <v>3</v>
      </c>
      <c r="S15" s="56">
        <f>VLOOKUP($C15, 'TEAM DETAIL SCORING'!$C$4:'TEAM DETAIL SCORING'!$Y$250,17,FALSE)</f>
        <v>4</v>
      </c>
      <c r="T15" s="56">
        <f>VLOOKUP($C15, 'TEAM DETAIL SCORING'!$C$4:'TEAM DETAIL SCORING'!$Y$250,18,FALSE)</f>
        <v>5</v>
      </c>
      <c r="U15" s="56">
        <f>VLOOKUP($C15, 'TEAM DETAIL SCORING'!$C$4:'TEAM DETAIL SCORING'!$Y$250,19,FALSE)</f>
        <v>4</v>
      </c>
      <c r="V15" s="56">
        <f>VLOOKUP($C15, 'TEAM DETAIL SCORING'!$C$4:'TEAM DETAIL SCORING'!$Y$250,20,FALSE)</f>
        <v>4</v>
      </c>
      <c r="W15" s="56">
        <f>VLOOKUP($C15, 'TEAM DETAIL SCORING'!$C$4:'TEAM DETAIL SCORING'!$Y$250,21,FALSE)</f>
        <v>5</v>
      </c>
      <c r="X15" s="57">
        <f>VLOOKUP($C15, 'TEAM DETAIL SCORING'!$C$4:'TEAM DETAIL SCORING'!$Y$250,22,FALSE)</f>
        <v>38</v>
      </c>
      <c r="Y15" s="73">
        <f t="shared" si="8"/>
        <v>80</v>
      </c>
      <c r="Z15" s="74"/>
      <c r="AA15" s="7">
        <f t="shared" ref="AA15:AI15" si="141">IF(E15="","",E15-E$4)</f>
        <v>1</v>
      </c>
      <c r="AB15" s="7">
        <f t="shared" si="141"/>
        <v>2</v>
      </c>
      <c r="AC15" s="7">
        <f t="shared" si="141"/>
        <v>1</v>
      </c>
      <c r="AD15" s="7">
        <f t="shared" si="141"/>
        <v>1</v>
      </c>
      <c r="AE15" s="7">
        <f t="shared" si="141"/>
        <v>0</v>
      </c>
      <c r="AF15" s="7">
        <f t="shared" si="141"/>
        <v>0</v>
      </c>
      <c r="AG15" s="7">
        <f t="shared" si="141"/>
        <v>1</v>
      </c>
      <c r="AH15" s="7">
        <f t="shared" si="141"/>
        <v>0</v>
      </c>
      <c r="AI15" s="7">
        <f t="shared" si="141"/>
        <v>0</v>
      </c>
      <c r="AJ15" s="7">
        <f t="shared" ref="AJ15:AR15" si="142">IF(O15="","",O15-O$4)</f>
        <v>1</v>
      </c>
      <c r="AK15" s="7">
        <f t="shared" si="142"/>
        <v>1</v>
      </c>
      <c r="AL15" s="7">
        <f t="shared" si="142"/>
        <v>0</v>
      </c>
      <c r="AM15" s="7">
        <f t="shared" si="142"/>
        <v>0</v>
      </c>
      <c r="AN15" s="7">
        <f t="shared" si="142"/>
        <v>-1</v>
      </c>
      <c r="AO15" s="7">
        <f t="shared" si="142"/>
        <v>1</v>
      </c>
      <c r="AP15" s="7">
        <f t="shared" si="142"/>
        <v>0</v>
      </c>
      <c r="AQ15" s="7">
        <f t="shared" si="142"/>
        <v>0</v>
      </c>
      <c r="AR15" s="7">
        <f t="shared" si="142"/>
        <v>0</v>
      </c>
      <c r="AS15" s="75">
        <f t="shared" ref="AS15" si="143">COUNTIF($AA15:$AR15,"=-2")</f>
        <v>0</v>
      </c>
      <c r="AT15" s="76">
        <f t="shared" ref="AT15" si="144">COUNTIF($AA15:$AR15,"=-1")</f>
        <v>1</v>
      </c>
      <c r="AU15" s="76">
        <f t="shared" ref="AU15" si="145">COUNTIF($AA15:$AR15,"=0")</f>
        <v>9</v>
      </c>
      <c r="AV15" s="76">
        <f t="shared" ref="AV15" si="146">COUNTIF($AA15:$AR15,"=1")</f>
        <v>7</v>
      </c>
      <c r="AW15" s="76">
        <f t="shared" ref="AW15" si="147">COUNTIF($AA15:$AR15,"=2")</f>
        <v>1</v>
      </c>
      <c r="AX15" s="77">
        <f t="shared" ref="AX15" si="148">COUNTIF($AA15:$AR15,"&gt;2")</f>
        <v>0</v>
      </c>
      <c r="AY15" s="50" t="str">
        <f t="shared" ref="AY15:BN15" si="149">IF(AA$4=3,AA15,"")</f>
        <v/>
      </c>
      <c r="AZ15" s="50" t="str">
        <f t="shared" si="149"/>
        <v/>
      </c>
      <c r="BA15" s="50">
        <f t="shared" si="149"/>
        <v>1</v>
      </c>
      <c r="BB15" s="50" t="str">
        <f t="shared" si="149"/>
        <v/>
      </c>
      <c r="BC15" s="50" t="str">
        <f t="shared" si="149"/>
        <v/>
      </c>
      <c r="BD15" s="50">
        <f t="shared" si="149"/>
        <v>0</v>
      </c>
      <c r="BE15" s="50" t="str">
        <f t="shared" si="149"/>
        <v/>
      </c>
      <c r="BF15" s="50" t="str">
        <f t="shared" si="149"/>
        <v/>
      </c>
      <c r="BG15" s="50" t="str">
        <f t="shared" si="149"/>
        <v/>
      </c>
      <c r="BH15" s="50" t="str">
        <f t="shared" si="149"/>
        <v/>
      </c>
      <c r="BI15" s="50">
        <f t="shared" si="149"/>
        <v>1</v>
      </c>
      <c r="BJ15" s="50" t="str">
        <f t="shared" si="149"/>
        <v/>
      </c>
      <c r="BK15" s="50">
        <f t="shared" si="149"/>
        <v>0</v>
      </c>
      <c r="BL15" s="50" t="str">
        <f t="shared" si="149"/>
        <v/>
      </c>
      <c r="BM15" s="50" t="str">
        <f t="shared" si="149"/>
        <v/>
      </c>
      <c r="BN15" s="50" t="str">
        <f t="shared" si="149"/>
        <v/>
      </c>
      <c r="BO15" s="50" t="str">
        <f t="shared" ref="BO15:BP15" si="150">IF(AQ$4=3,AQ15,"")</f>
        <v/>
      </c>
      <c r="BP15" s="51" t="str">
        <f t="shared" si="150"/>
        <v/>
      </c>
      <c r="BQ15" s="50">
        <f t="shared" ref="BQ15:CF15" si="151">IF(AA$4=4,AA15,"")</f>
        <v>1</v>
      </c>
      <c r="BR15" s="50">
        <f t="shared" si="151"/>
        <v>2</v>
      </c>
      <c r="BS15" s="50" t="str">
        <f t="shared" si="151"/>
        <v/>
      </c>
      <c r="BT15" s="50">
        <f t="shared" si="151"/>
        <v>1</v>
      </c>
      <c r="BU15" s="50" t="str">
        <f t="shared" si="151"/>
        <v/>
      </c>
      <c r="BV15" s="50" t="str">
        <f t="shared" si="151"/>
        <v/>
      </c>
      <c r="BW15" s="50">
        <f t="shared" si="151"/>
        <v>1</v>
      </c>
      <c r="BX15" s="50" t="str">
        <f t="shared" si="151"/>
        <v/>
      </c>
      <c r="BY15" s="50">
        <f t="shared" si="151"/>
        <v>0</v>
      </c>
      <c r="BZ15" s="50">
        <f t="shared" si="151"/>
        <v>1</v>
      </c>
      <c r="CA15" s="50" t="str">
        <f t="shared" si="151"/>
        <v/>
      </c>
      <c r="CB15" s="50">
        <f t="shared" si="151"/>
        <v>0</v>
      </c>
      <c r="CC15" s="50" t="str">
        <f t="shared" si="151"/>
        <v/>
      </c>
      <c r="CD15" s="50" t="str">
        <f t="shared" si="151"/>
        <v/>
      </c>
      <c r="CE15" s="50">
        <f t="shared" si="151"/>
        <v>1</v>
      </c>
      <c r="CF15" s="50">
        <f t="shared" si="151"/>
        <v>0</v>
      </c>
      <c r="CG15" s="50">
        <f t="shared" ref="CG15:CH15" si="152">IF(AQ$4=4,AQ15,"")</f>
        <v>0</v>
      </c>
      <c r="CH15" s="50" t="str">
        <f t="shared" si="152"/>
        <v/>
      </c>
      <c r="CI15" s="61" t="str">
        <f t="shared" ref="CI15:CX15" si="153">IF(AA$4=5,AA15,"")</f>
        <v/>
      </c>
      <c r="CJ15" s="50" t="str">
        <f t="shared" si="153"/>
        <v/>
      </c>
      <c r="CK15" s="50" t="str">
        <f t="shared" si="153"/>
        <v/>
      </c>
      <c r="CL15" s="50" t="str">
        <f t="shared" si="153"/>
        <v/>
      </c>
      <c r="CM15" s="50">
        <f t="shared" si="153"/>
        <v>0</v>
      </c>
      <c r="CN15" s="50" t="str">
        <f t="shared" si="153"/>
        <v/>
      </c>
      <c r="CO15" s="50" t="str">
        <f t="shared" si="153"/>
        <v/>
      </c>
      <c r="CP15" s="50">
        <f t="shared" si="153"/>
        <v>0</v>
      </c>
      <c r="CQ15" s="50" t="str">
        <f t="shared" si="153"/>
        <v/>
      </c>
      <c r="CR15" s="50" t="str">
        <f t="shared" si="153"/>
        <v/>
      </c>
      <c r="CS15" s="50" t="str">
        <f t="shared" si="153"/>
        <v/>
      </c>
      <c r="CT15" s="50" t="str">
        <f t="shared" si="153"/>
        <v/>
      </c>
      <c r="CU15" s="50" t="str">
        <f t="shared" si="153"/>
        <v/>
      </c>
      <c r="CV15" s="50">
        <f t="shared" si="153"/>
        <v>-1</v>
      </c>
      <c r="CW15" s="50" t="str">
        <f t="shared" si="153"/>
        <v/>
      </c>
      <c r="CX15" s="50" t="str">
        <f t="shared" si="153"/>
        <v/>
      </c>
      <c r="CY15" s="50" t="str">
        <f t="shared" ref="CY15:CZ15" si="154">IF(AQ$4=5,AQ15,"")</f>
        <v/>
      </c>
      <c r="CZ15" s="50">
        <f t="shared" si="154"/>
        <v>0</v>
      </c>
      <c r="DA15" s="78">
        <f t="shared" ref="DA15" si="155">SUM(AY15:BP15)</f>
        <v>2</v>
      </c>
      <c r="DB15" s="79">
        <f t="shared" ref="DB15" si="156">SUM(BQ15:CH15)</f>
        <v>7</v>
      </c>
      <c r="DC15" s="80">
        <f t="shared" ref="DC15" si="157">SUM(CI15:CZ15)</f>
        <v>-1</v>
      </c>
      <c r="DD15" s="81"/>
    </row>
    <row r="16" spans="1:108" s="82" customFormat="1" ht="18">
      <c r="A16" s="99">
        <v>11</v>
      </c>
      <c r="B16" s="72" t="s">
        <v>142</v>
      </c>
      <c r="C16" s="54" t="s">
        <v>113</v>
      </c>
      <c r="D16" s="55"/>
      <c r="E16" s="56">
        <f>VLOOKUP($C16, 'TEAM DETAIL SCORING'!$C$4:'TEAM DETAIL SCORING'!$Y$250,3,FALSE)</f>
        <v>4</v>
      </c>
      <c r="F16" s="56">
        <f>VLOOKUP($C16, 'TEAM DETAIL SCORING'!$C$4:'TEAM DETAIL SCORING'!$Y$250,4,FALSE)</f>
        <v>3</v>
      </c>
      <c r="G16" s="56">
        <f>VLOOKUP($C16, 'TEAM DETAIL SCORING'!$C$4:'TEAM DETAIL SCORING'!$Y$250,5,FALSE)</f>
        <v>4</v>
      </c>
      <c r="H16" s="56">
        <f>VLOOKUP($C16, 'TEAM DETAIL SCORING'!$C$4:'TEAM DETAIL SCORING'!$Y$250,6,FALSE)</f>
        <v>5</v>
      </c>
      <c r="I16" s="56">
        <f>VLOOKUP($C16, 'TEAM DETAIL SCORING'!$C$4:'TEAM DETAIL SCORING'!$Y$250,7,FALSE)</f>
        <v>6</v>
      </c>
      <c r="J16" s="56">
        <f>VLOOKUP($C16, 'TEAM DETAIL SCORING'!$C$4:'TEAM DETAIL SCORING'!$Y$250,8,FALSE)</f>
        <v>4</v>
      </c>
      <c r="K16" s="56">
        <f>VLOOKUP($C16, 'TEAM DETAIL SCORING'!$C$4:'TEAM DETAIL SCORING'!$Y$250,9,FALSE)</f>
        <v>5</v>
      </c>
      <c r="L16" s="56">
        <f>VLOOKUP($C16, 'TEAM DETAIL SCORING'!$C$4:'TEAM DETAIL SCORING'!$Y$250,10,FALSE)</f>
        <v>5</v>
      </c>
      <c r="M16" s="56">
        <f>VLOOKUP($C16, 'TEAM DETAIL SCORING'!$C$4:'TEAM DETAIL SCORING'!$Y$250,11,FALSE)</f>
        <v>3</v>
      </c>
      <c r="N16" s="57">
        <f>VLOOKUP($C16, 'TEAM DETAIL SCORING'!$C$4:'TEAM DETAIL SCORING'!$Y$250,12,FALSE)</f>
        <v>39</v>
      </c>
      <c r="O16" s="56">
        <f>VLOOKUP($C16, 'TEAM DETAIL SCORING'!$C$4:'TEAM DETAIL SCORING'!$Y$250,13,FALSE)</f>
        <v>5</v>
      </c>
      <c r="P16" s="56">
        <f>VLOOKUP($C16, 'TEAM DETAIL SCORING'!$C$4:'TEAM DETAIL SCORING'!$Y$250,14,FALSE)</f>
        <v>4</v>
      </c>
      <c r="Q16" s="56">
        <f>VLOOKUP($C16, 'TEAM DETAIL SCORING'!$C$4:'TEAM DETAIL SCORING'!$Y$250,15,FALSE)</f>
        <v>5</v>
      </c>
      <c r="R16" s="56">
        <f>VLOOKUP($C16, 'TEAM DETAIL SCORING'!$C$4:'TEAM DETAIL SCORING'!$Y$250,16,FALSE)</f>
        <v>4</v>
      </c>
      <c r="S16" s="56">
        <f>VLOOKUP($C16, 'TEAM DETAIL SCORING'!$C$4:'TEAM DETAIL SCORING'!$Y$250,17,FALSE)</f>
        <v>6</v>
      </c>
      <c r="T16" s="56">
        <f>VLOOKUP($C16, 'TEAM DETAIL SCORING'!$C$4:'TEAM DETAIL SCORING'!$Y$250,18,FALSE)</f>
        <v>5</v>
      </c>
      <c r="U16" s="56">
        <f>VLOOKUP($C16, 'TEAM DETAIL SCORING'!$C$4:'TEAM DETAIL SCORING'!$Y$250,19,FALSE)</f>
        <v>5</v>
      </c>
      <c r="V16" s="56">
        <f>VLOOKUP($C16, 'TEAM DETAIL SCORING'!$C$4:'TEAM DETAIL SCORING'!$Y$250,20,FALSE)</f>
        <v>4</v>
      </c>
      <c r="W16" s="56">
        <f>VLOOKUP($C16, 'TEAM DETAIL SCORING'!$C$4:'TEAM DETAIL SCORING'!$Y$250,21,FALSE)</f>
        <v>4</v>
      </c>
      <c r="X16" s="57">
        <f>VLOOKUP($C16, 'TEAM DETAIL SCORING'!$C$4:'TEAM DETAIL SCORING'!$Y$250,22,FALSE)</f>
        <v>42</v>
      </c>
      <c r="Y16" s="73">
        <f t="shared" si="8"/>
        <v>81</v>
      </c>
      <c r="Z16" s="74"/>
      <c r="AA16" s="7">
        <f t="shared" ref="AA16:AI16" si="158">IF(E16="","",E16-E$4)</f>
        <v>0</v>
      </c>
      <c r="AB16" s="7">
        <f t="shared" si="158"/>
        <v>-1</v>
      </c>
      <c r="AC16" s="7">
        <f t="shared" si="158"/>
        <v>1</v>
      </c>
      <c r="AD16" s="7">
        <f t="shared" si="158"/>
        <v>1</v>
      </c>
      <c r="AE16" s="7">
        <f t="shared" si="158"/>
        <v>1</v>
      </c>
      <c r="AF16" s="7">
        <f t="shared" si="158"/>
        <v>1</v>
      </c>
      <c r="AG16" s="7">
        <f t="shared" si="158"/>
        <v>1</v>
      </c>
      <c r="AH16" s="7">
        <f t="shared" si="158"/>
        <v>0</v>
      </c>
      <c r="AI16" s="7">
        <f t="shared" si="158"/>
        <v>-1</v>
      </c>
      <c r="AJ16" s="7">
        <f t="shared" ref="AJ16:AR16" si="159">IF(O16="","",O16-O$4)</f>
        <v>1</v>
      </c>
      <c r="AK16" s="7">
        <f t="shared" si="159"/>
        <v>1</v>
      </c>
      <c r="AL16" s="7">
        <f t="shared" si="159"/>
        <v>1</v>
      </c>
      <c r="AM16" s="7">
        <f t="shared" si="159"/>
        <v>1</v>
      </c>
      <c r="AN16" s="7">
        <f t="shared" si="159"/>
        <v>1</v>
      </c>
      <c r="AO16" s="7">
        <f t="shared" si="159"/>
        <v>1</v>
      </c>
      <c r="AP16" s="7">
        <f t="shared" si="159"/>
        <v>1</v>
      </c>
      <c r="AQ16" s="7">
        <f t="shared" si="159"/>
        <v>0</v>
      </c>
      <c r="AR16" s="7">
        <f t="shared" si="159"/>
        <v>-1</v>
      </c>
      <c r="AS16" s="75">
        <f t="shared" ref="AS16" si="160">COUNTIF($AA16:$AR16,"=-2")</f>
        <v>0</v>
      </c>
      <c r="AT16" s="76">
        <f t="shared" ref="AT16" si="161">COUNTIF($AA16:$AR16,"=-1")</f>
        <v>3</v>
      </c>
      <c r="AU16" s="76">
        <f t="shared" ref="AU16" si="162">COUNTIF($AA16:$AR16,"=0")</f>
        <v>3</v>
      </c>
      <c r="AV16" s="76">
        <f t="shared" ref="AV16" si="163">COUNTIF($AA16:$AR16,"=1")</f>
        <v>12</v>
      </c>
      <c r="AW16" s="76">
        <f t="shared" ref="AW16" si="164">COUNTIF($AA16:$AR16,"=2")</f>
        <v>0</v>
      </c>
      <c r="AX16" s="77">
        <f t="shared" ref="AX16" si="165">COUNTIF($AA16:$AR16,"&gt;2")</f>
        <v>0</v>
      </c>
      <c r="AY16" s="50" t="str">
        <f t="shared" ref="AY16:BN16" si="166">IF(AA$4=3,AA16,"")</f>
        <v/>
      </c>
      <c r="AZ16" s="50" t="str">
        <f t="shared" si="166"/>
        <v/>
      </c>
      <c r="BA16" s="50">
        <f t="shared" si="166"/>
        <v>1</v>
      </c>
      <c r="BB16" s="50" t="str">
        <f t="shared" si="166"/>
        <v/>
      </c>
      <c r="BC16" s="50" t="str">
        <f t="shared" si="166"/>
        <v/>
      </c>
      <c r="BD16" s="50">
        <f t="shared" si="166"/>
        <v>1</v>
      </c>
      <c r="BE16" s="50" t="str">
        <f t="shared" si="166"/>
        <v/>
      </c>
      <c r="BF16" s="50" t="str">
        <f t="shared" si="166"/>
        <v/>
      </c>
      <c r="BG16" s="50" t="str">
        <f t="shared" si="166"/>
        <v/>
      </c>
      <c r="BH16" s="50" t="str">
        <f t="shared" si="166"/>
        <v/>
      </c>
      <c r="BI16" s="50">
        <f t="shared" si="166"/>
        <v>1</v>
      </c>
      <c r="BJ16" s="50" t="str">
        <f t="shared" si="166"/>
        <v/>
      </c>
      <c r="BK16" s="50">
        <f t="shared" si="166"/>
        <v>1</v>
      </c>
      <c r="BL16" s="50" t="str">
        <f t="shared" si="166"/>
        <v/>
      </c>
      <c r="BM16" s="50" t="str">
        <f t="shared" si="166"/>
        <v/>
      </c>
      <c r="BN16" s="50" t="str">
        <f t="shared" si="166"/>
        <v/>
      </c>
      <c r="BO16" s="50" t="str">
        <f t="shared" ref="BO16:BP16" si="167">IF(AQ$4=3,AQ16,"")</f>
        <v/>
      </c>
      <c r="BP16" s="51" t="str">
        <f t="shared" si="167"/>
        <v/>
      </c>
      <c r="BQ16" s="50">
        <f t="shared" ref="BQ16:CF16" si="168">IF(AA$4=4,AA16,"")</f>
        <v>0</v>
      </c>
      <c r="BR16" s="50">
        <f t="shared" si="168"/>
        <v>-1</v>
      </c>
      <c r="BS16" s="50" t="str">
        <f t="shared" si="168"/>
        <v/>
      </c>
      <c r="BT16" s="50">
        <f t="shared" si="168"/>
        <v>1</v>
      </c>
      <c r="BU16" s="50" t="str">
        <f t="shared" si="168"/>
        <v/>
      </c>
      <c r="BV16" s="50" t="str">
        <f t="shared" si="168"/>
        <v/>
      </c>
      <c r="BW16" s="50">
        <f t="shared" si="168"/>
        <v>1</v>
      </c>
      <c r="BX16" s="50" t="str">
        <f t="shared" si="168"/>
        <v/>
      </c>
      <c r="BY16" s="50">
        <f t="shared" si="168"/>
        <v>-1</v>
      </c>
      <c r="BZ16" s="50">
        <f t="shared" si="168"/>
        <v>1</v>
      </c>
      <c r="CA16" s="50" t="str">
        <f t="shared" si="168"/>
        <v/>
      </c>
      <c r="CB16" s="50">
        <f t="shared" si="168"/>
        <v>1</v>
      </c>
      <c r="CC16" s="50" t="str">
        <f t="shared" si="168"/>
        <v/>
      </c>
      <c r="CD16" s="50" t="str">
        <f t="shared" si="168"/>
        <v/>
      </c>
      <c r="CE16" s="50">
        <f t="shared" si="168"/>
        <v>1</v>
      </c>
      <c r="CF16" s="50">
        <f t="shared" si="168"/>
        <v>1</v>
      </c>
      <c r="CG16" s="50">
        <f t="shared" ref="CG16:CH16" si="169">IF(AQ$4=4,AQ16,"")</f>
        <v>0</v>
      </c>
      <c r="CH16" s="50" t="str">
        <f t="shared" si="169"/>
        <v/>
      </c>
      <c r="CI16" s="61" t="str">
        <f t="shared" ref="CI16:CX16" si="170">IF(AA$4=5,AA16,"")</f>
        <v/>
      </c>
      <c r="CJ16" s="50" t="str">
        <f t="shared" si="170"/>
        <v/>
      </c>
      <c r="CK16" s="50" t="str">
        <f t="shared" si="170"/>
        <v/>
      </c>
      <c r="CL16" s="50" t="str">
        <f t="shared" si="170"/>
        <v/>
      </c>
      <c r="CM16" s="50">
        <f t="shared" si="170"/>
        <v>1</v>
      </c>
      <c r="CN16" s="50" t="str">
        <f t="shared" si="170"/>
        <v/>
      </c>
      <c r="CO16" s="50" t="str">
        <f t="shared" si="170"/>
        <v/>
      </c>
      <c r="CP16" s="50">
        <f t="shared" si="170"/>
        <v>0</v>
      </c>
      <c r="CQ16" s="50" t="str">
        <f t="shared" si="170"/>
        <v/>
      </c>
      <c r="CR16" s="50" t="str">
        <f t="shared" si="170"/>
        <v/>
      </c>
      <c r="CS16" s="50" t="str">
        <f t="shared" si="170"/>
        <v/>
      </c>
      <c r="CT16" s="50" t="str">
        <f t="shared" si="170"/>
        <v/>
      </c>
      <c r="CU16" s="50" t="str">
        <f t="shared" si="170"/>
        <v/>
      </c>
      <c r="CV16" s="50">
        <f t="shared" si="170"/>
        <v>1</v>
      </c>
      <c r="CW16" s="50" t="str">
        <f t="shared" si="170"/>
        <v/>
      </c>
      <c r="CX16" s="50" t="str">
        <f t="shared" si="170"/>
        <v/>
      </c>
      <c r="CY16" s="50" t="str">
        <f t="shared" ref="CY16:CZ16" si="171">IF(AQ$4=5,AQ16,"")</f>
        <v/>
      </c>
      <c r="CZ16" s="50">
        <f t="shared" si="171"/>
        <v>-1</v>
      </c>
      <c r="DA16" s="78">
        <f t="shared" ref="DA16" si="172">SUM(AY16:BP16)</f>
        <v>4</v>
      </c>
      <c r="DB16" s="79">
        <f t="shared" ref="DB16" si="173">SUM(BQ16:CH16)</f>
        <v>4</v>
      </c>
      <c r="DC16" s="80">
        <f t="shared" ref="DC16" si="174">SUM(CI16:CZ16)</f>
        <v>1</v>
      </c>
      <c r="DD16" s="81"/>
    </row>
    <row r="17" spans="1:108" s="82" customFormat="1" ht="18">
      <c r="A17" s="99">
        <v>12</v>
      </c>
      <c r="B17" s="72" t="s">
        <v>148</v>
      </c>
      <c r="C17" s="54" t="s">
        <v>118</v>
      </c>
      <c r="D17" s="55"/>
      <c r="E17" s="56">
        <f>VLOOKUP($C17, 'TEAM DETAIL SCORING'!$C$4:'TEAM DETAIL SCORING'!$Y$250,3,FALSE)</f>
        <v>5</v>
      </c>
      <c r="F17" s="56">
        <f>VLOOKUP($C17, 'TEAM DETAIL SCORING'!$C$4:'TEAM DETAIL SCORING'!$Y$250,4,FALSE)</f>
        <v>5</v>
      </c>
      <c r="G17" s="56">
        <f>VLOOKUP($C17, 'TEAM DETAIL SCORING'!$C$4:'TEAM DETAIL SCORING'!$Y$250,5,FALSE)</f>
        <v>4</v>
      </c>
      <c r="H17" s="56">
        <f>VLOOKUP($C17, 'TEAM DETAIL SCORING'!$C$4:'TEAM DETAIL SCORING'!$Y$250,6,FALSE)</f>
        <v>4</v>
      </c>
      <c r="I17" s="56">
        <f>VLOOKUP($C17, 'TEAM DETAIL SCORING'!$C$4:'TEAM DETAIL SCORING'!$Y$250,7,FALSE)</f>
        <v>6</v>
      </c>
      <c r="J17" s="56">
        <f>VLOOKUP($C17, 'TEAM DETAIL SCORING'!$C$4:'TEAM DETAIL SCORING'!$Y$250,8,FALSE)</f>
        <v>4</v>
      </c>
      <c r="K17" s="56">
        <f>VLOOKUP($C17, 'TEAM DETAIL SCORING'!$C$4:'TEAM DETAIL SCORING'!$Y$250,9,FALSE)</f>
        <v>5</v>
      </c>
      <c r="L17" s="56">
        <f>VLOOKUP($C17, 'TEAM DETAIL SCORING'!$C$4:'TEAM DETAIL SCORING'!$Y$250,10,FALSE)</f>
        <v>5</v>
      </c>
      <c r="M17" s="56">
        <f>VLOOKUP($C17, 'TEAM DETAIL SCORING'!$C$4:'TEAM DETAIL SCORING'!$Y$250,11,FALSE)</f>
        <v>5</v>
      </c>
      <c r="N17" s="57">
        <f>VLOOKUP($C17, 'TEAM DETAIL SCORING'!$C$4:'TEAM DETAIL SCORING'!$Y$250,12,FALSE)</f>
        <v>43</v>
      </c>
      <c r="O17" s="56">
        <f>VLOOKUP($C17, 'TEAM DETAIL SCORING'!$C$4:'TEAM DETAIL SCORING'!$Y$250,13,FALSE)</f>
        <v>5</v>
      </c>
      <c r="P17" s="56">
        <f>VLOOKUP($C17, 'TEAM DETAIL SCORING'!$C$4:'TEAM DETAIL SCORING'!$Y$250,14,FALSE)</f>
        <v>3</v>
      </c>
      <c r="Q17" s="56">
        <f>VLOOKUP($C17, 'TEAM DETAIL SCORING'!$C$4:'TEAM DETAIL SCORING'!$Y$250,15,FALSE)</f>
        <v>5</v>
      </c>
      <c r="R17" s="56">
        <f>VLOOKUP($C17, 'TEAM DETAIL SCORING'!$C$4:'TEAM DETAIL SCORING'!$Y$250,16,FALSE)</f>
        <v>2</v>
      </c>
      <c r="S17" s="56">
        <f>VLOOKUP($C17, 'TEAM DETAIL SCORING'!$C$4:'TEAM DETAIL SCORING'!$Y$250,17,FALSE)</f>
        <v>6</v>
      </c>
      <c r="T17" s="56">
        <f>VLOOKUP($C17, 'TEAM DETAIL SCORING'!$C$4:'TEAM DETAIL SCORING'!$Y$250,18,FALSE)</f>
        <v>5</v>
      </c>
      <c r="U17" s="56">
        <f>VLOOKUP($C17, 'TEAM DETAIL SCORING'!$C$4:'TEAM DETAIL SCORING'!$Y$250,19,FALSE)</f>
        <v>5</v>
      </c>
      <c r="V17" s="56">
        <f>VLOOKUP($C17, 'TEAM DETAIL SCORING'!$C$4:'TEAM DETAIL SCORING'!$Y$250,20,FALSE)</f>
        <v>4</v>
      </c>
      <c r="W17" s="56">
        <f>VLOOKUP($C17, 'TEAM DETAIL SCORING'!$C$4:'TEAM DETAIL SCORING'!$Y$250,21,FALSE)</f>
        <v>4</v>
      </c>
      <c r="X17" s="57">
        <f>VLOOKUP($C17, 'TEAM DETAIL SCORING'!$C$4:'TEAM DETAIL SCORING'!$Y$250,22,FALSE)</f>
        <v>39</v>
      </c>
      <c r="Y17" s="73">
        <f t="shared" si="8"/>
        <v>82</v>
      </c>
      <c r="Z17" s="74"/>
      <c r="AA17" s="7">
        <f t="shared" ref="AA17:AI17" si="175">IF(E17="","",E17-E$4)</f>
        <v>1</v>
      </c>
      <c r="AB17" s="7">
        <f t="shared" si="175"/>
        <v>1</v>
      </c>
      <c r="AC17" s="7">
        <f t="shared" si="175"/>
        <v>1</v>
      </c>
      <c r="AD17" s="7">
        <f t="shared" si="175"/>
        <v>0</v>
      </c>
      <c r="AE17" s="7">
        <f t="shared" si="175"/>
        <v>1</v>
      </c>
      <c r="AF17" s="7">
        <f t="shared" si="175"/>
        <v>1</v>
      </c>
      <c r="AG17" s="7">
        <f t="shared" si="175"/>
        <v>1</v>
      </c>
      <c r="AH17" s="7">
        <f t="shared" si="175"/>
        <v>0</v>
      </c>
      <c r="AI17" s="7">
        <f t="shared" si="175"/>
        <v>1</v>
      </c>
      <c r="AJ17" s="7">
        <f t="shared" ref="AJ17:AR17" si="176">IF(O17="","",O17-O$4)</f>
        <v>1</v>
      </c>
      <c r="AK17" s="7">
        <f t="shared" si="176"/>
        <v>0</v>
      </c>
      <c r="AL17" s="7">
        <f t="shared" si="176"/>
        <v>1</v>
      </c>
      <c r="AM17" s="7">
        <f t="shared" si="176"/>
        <v>-1</v>
      </c>
      <c r="AN17" s="7">
        <f t="shared" si="176"/>
        <v>1</v>
      </c>
      <c r="AO17" s="7">
        <f t="shared" si="176"/>
        <v>1</v>
      </c>
      <c r="AP17" s="7">
        <f t="shared" si="176"/>
        <v>1</v>
      </c>
      <c r="AQ17" s="7">
        <f t="shared" si="176"/>
        <v>0</v>
      </c>
      <c r="AR17" s="7">
        <f t="shared" si="176"/>
        <v>-1</v>
      </c>
      <c r="AS17" s="75">
        <f t="shared" ref="AS17" si="177">COUNTIF($AA17:$AR17,"=-2")</f>
        <v>0</v>
      </c>
      <c r="AT17" s="76">
        <f t="shared" ref="AT17" si="178">COUNTIF($AA17:$AR17,"=-1")</f>
        <v>2</v>
      </c>
      <c r="AU17" s="76">
        <f t="shared" ref="AU17" si="179">COUNTIF($AA17:$AR17,"=0")</f>
        <v>4</v>
      </c>
      <c r="AV17" s="76">
        <f t="shared" ref="AV17" si="180">COUNTIF($AA17:$AR17,"=1")</f>
        <v>12</v>
      </c>
      <c r="AW17" s="76">
        <f t="shared" ref="AW17" si="181">COUNTIF($AA17:$AR17,"=2")</f>
        <v>0</v>
      </c>
      <c r="AX17" s="77">
        <f t="shared" ref="AX17" si="182">COUNTIF($AA17:$AR17,"&gt;2")</f>
        <v>0</v>
      </c>
      <c r="AY17" s="50" t="str">
        <f t="shared" ref="AY17:BN17" si="183">IF(AA$4=3,AA17,"")</f>
        <v/>
      </c>
      <c r="AZ17" s="50" t="str">
        <f t="shared" si="183"/>
        <v/>
      </c>
      <c r="BA17" s="50">
        <f t="shared" si="183"/>
        <v>1</v>
      </c>
      <c r="BB17" s="50" t="str">
        <f t="shared" si="183"/>
        <v/>
      </c>
      <c r="BC17" s="50" t="str">
        <f t="shared" si="183"/>
        <v/>
      </c>
      <c r="BD17" s="50">
        <f t="shared" si="183"/>
        <v>1</v>
      </c>
      <c r="BE17" s="50" t="str">
        <f t="shared" si="183"/>
        <v/>
      </c>
      <c r="BF17" s="50" t="str">
        <f t="shared" si="183"/>
        <v/>
      </c>
      <c r="BG17" s="50" t="str">
        <f t="shared" si="183"/>
        <v/>
      </c>
      <c r="BH17" s="50" t="str">
        <f t="shared" si="183"/>
        <v/>
      </c>
      <c r="BI17" s="50">
        <f t="shared" si="183"/>
        <v>0</v>
      </c>
      <c r="BJ17" s="50" t="str">
        <f t="shared" si="183"/>
        <v/>
      </c>
      <c r="BK17" s="50">
        <f t="shared" si="183"/>
        <v>-1</v>
      </c>
      <c r="BL17" s="50" t="str">
        <f t="shared" si="183"/>
        <v/>
      </c>
      <c r="BM17" s="50" t="str">
        <f t="shared" si="183"/>
        <v/>
      </c>
      <c r="BN17" s="50" t="str">
        <f t="shared" si="183"/>
        <v/>
      </c>
      <c r="BO17" s="50" t="str">
        <f t="shared" ref="BO17:BP17" si="184">IF(AQ$4=3,AQ17,"")</f>
        <v/>
      </c>
      <c r="BP17" s="51" t="str">
        <f t="shared" si="184"/>
        <v/>
      </c>
      <c r="BQ17" s="50">
        <f t="shared" ref="BQ17:CF17" si="185">IF(AA$4=4,AA17,"")</f>
        <v>1</v>
      </c>
      <c r="BR17" s="50">
        <f t="shared" si="185"/>
        <v>1</v>
      </c>
      <c r="BS17" s="50" t="str">
        <f t="shared" si="185"/>
        <v/>
      </c>
      <c r="BT17" s="50">
        <f t="shared" si="185"/>
        <v>0</v>
      </c>
      <c r="BU17" s="50" t="str">
        <f t="shared" si="185"/>
        <v/>
      </c>
      <c r="BV17" s="50" t="str">
        <f t="shared" si="185"/>
        <v/>
      </c>
      <c r="BW17" s="50">
        <f t="shared" si="185"/>
        <v>1</v>
      </c>
      <c r="BX17" s="50" t="str">
        <f t="shared" si="185"/>
        <v/>
      </c>
      <c r="BY17" s="50">
        <f t="shared" si="185"/>
        <v>1</v>
      </c>
      <c r="BZ17" s="50">
        <f t="shared" si="185"/>
        <v>1</v>
      </c>
      <c r="CA17" s="50" t="str">
        <f t="shared" si="185"/>
        <v/>
      </c>
      <c r="CB17" s="50">
        <f t="shared" si="185"/>
        <v>1</v>
      </c>
      <c r="CC17" s="50" t="str">
        <f t="shared" si="185"/>
        <v/>
      </c>
      <c r="CD17" s="50" t="str">
        <f t="shared" si="185"/>
        <v/>
      </c>
      <c r="CE17" s="50">
        <f t="shared" si="185"/>
        <v>1</v>
      </c>
      <c r="CF17" s="50">
        <f t="shared" si="185"/>
        <v>1</v>
      </c>
      <c r="CG17" s="50">
        <f t="shared" ref="CG17:CH17" si="186">IF(AQ$4=4,AQ17,"")</f>
        <v>0</v>
      </c>
      <c r="CH17" s="50" t="str">
        <f t="shared" si="186"/>
        <v/>
      </c>
      <c r="CI17" s="61" t="str">
        <f t="shared" ref="CI17:CX17" si="187">IF(AA$4=5,AA17,"")</f>
        <v/>
      </c>
      <c r="CJ17" s="50" t="str">
        <f t="shared" si="187"/>
        <v/>
      </c>
      <c r="CK17" s="50" t="str">
        <f t="shared" si="187"/>
        <v/>
      </c>
      <c r="CL17" s="50" t="str">
        <f t="shared" si="187"/>
        <v/>
      </c>
      <c r="CM17" s="50">
        <f t="shared" si="187"/>
        <v>1</v>
      </c>
      <c r="CN17" s="50" t="str">
        <f t="shared" si="187"/>
        <v/>
      </c>
      <c r="CO17" s="50" t="str">
        <f t="shared" si="187"/>
        <v/>
      </c>
      <c r="CP17" s="50">
        <f t="shared" si="187"/>
        <v>0</v>
      </c>
      <c r="CQ17" s="50" t="str">
        <f t="shared" si="187"/>
        <v/>
      </c>
      <c r="CR17" s="50" t="str">
        <f t="shared" si="187"/>
        <v/>
      </c>
      <c r="CS17" s="50" t="str">
        <f t="shared" si="187"/>
        <v/>
      </c>
      <c r="CT17" s="50" t="str">
        <f t="shared" si="187"/>
        <v/>
      </c>
      <c r="CU17" s="50" t="str">
        <f t="shared" si="187"/>
        <v/>
      </c>
      <c r="CV17" s="50">
        <f t="shared" si="187"/>
        <v>1</v>
      </c>
      <c r="CW17" s="50" t="str">
        <f t="shared" si="187"/>
        <v/>
      </c>
      <c r="CX17" s="50" t="str">
        <f t="shared" si="187"/>
        <v/>
      </c>
      <c r="CY17" s="50" t="str">
        <f t="shared" ref="CY17:CZ17" si="188">IF(AQ$4=5,AQ17,"")</f>
        <v/>
      </c>
      <c r="CZ17" s="50">
        <f t="shared" si="188"/>
        <v>-1</v>
      </c>
      <c r="DA17" s="78">
        <f t="shared" ref="DA17" si="189">SUM(AY17:BP17)</f>
        <v>1</v>
      </c>
      <c r="DB17" s="79">
        <f t="shared" ref="DB17" si="190">SUM(BQ17:CH17)</f>
        <v>8</v>
      </c>
      <c r="DC17" s="80">
        <f t="shared" ref="DC17" si="191">SUM(CI17:CZ17)</f>
        <v>1</v>
      </c>
      <c r="DD17" s="81"/>
    </row>
    <row r="18" spans="1:108" s="82" customFormat="1" ht="18">
      <c r="A18" s="99" t="s">
        <v>153</v>
      </c>
      <c r="B18" s="72" t="s">
        <v>144</v>
      </c>
      <c r="C18" s="54" t="s">
        <v>59</v>
      </c>
      <c r="D18" s="55"/>
      <c r="E18" s="56">
        <f>VLOOKUP($C18, 'TEAM DETAIL SCORING'!$C$4:'TEAM DETAIL SCORING'!$Y$250,3,FALSE)</f>
        <v>5</v>
      </c>
      <c r="F18" s="56">
        <f>VLOOKUP($C18, 'TEAM DETAIL SCORING'!$C$4:'TEAM DETAIL SCORING'!$Y$250,4,FALSE)</f>
        <v>4</v>
      </c>
      <c r="G18" s="56">
        <f>VLOOKUP($C18, 'TEAM DETAIL SCORING'!$C$4:'TEAM DETAIL SCORING'!$Y$250,5,FALSE)</f>
        <v>4</v>
      </c>
      <c r="H18" s="56">
        <f>VLOOKUP($C18, 'TEAM DETAIL SCORING'!$C$4:'TEAM DETAIL SCORING'!$Y$250,6,FALSE)</f>
        <v>4</v>
      </c>
      <c r="I18" s="56">
        <f>VLOOKUP($C18, 'TEAM DETAIL SCORING'!$C$4:'TEAM DETAIL SCORING'!$Y$250,7,FALSE)</f>
        <v>5</v>
      </c>
      <c r="J18" s="56">
        <f>VLOOKUP($C18, 'TEAM DETAIL SCORING'!$C$4:'TEAM DETAIL SCORING'!$Y$250,8,FALSE)</f>
        <v>3</v>
      </c>
      <c r="K18" s="56">
        <f>VLOOKUP($C18, 'TEAM DETAIL SCORING'!$C$4:'TEAM DETAIL SCORING'!$Y$250,9,FALSE)</f>
        <v>4</v>
      </c>
      <c r="L18" s="56">
        <f>VLOOKUP($C18, 'TEAM DETAIL SCORING'!$C$4:'TEAM DETAIL SCORING'!$Y$250,10,FALSE)</f>
        <v>5</v>
      </c>
      <c r="M18" s="56">
        <f>VLOOKUP($C18, 'TEAM DETAIL SCORING'!$C$4:'TEAM DETAIL SCORING'!$Y$250,11,FALSE)</f>
        <v>5</v>
      </c>
      <c r="N18" s="57">
        <f>VLOOKUP($C18, 'TEAM DETAIL SCORING'!$C$4:'TEAM DETAIL SCORING'!$Y$250,12,FALSE)</f>
        <v>39</v>
      </c>
      <c r="O18" s="56">
        <f>VLOOKUP($C18, 'TEAM DETAIL SCORING'!$C$4:'TEAM DETAIL SCORING'!$Y$250,13,FALSE)</f>
        <v>5</v>
      </c>
      <c r="P18" s="56">
        <f>VLOOKUP($C18, 'TEAM DETAIL SCORING'!$C$4:'TEAM DETAIL SCORING'!$Y$250,14,FALSE)</f>
        <v>4</v>
      </c>
      <c r="Q18" s="56">
        <f>VLOOKUP($C18, 'TEAM DETAIL SCORING'!$C$4:'TEAM DETAIL SCORING'!$Y$250,15,FALSE)</f>
        <v>5</v>
      </c>
      <c r="R18" s="56">
        <f>VLOOKUP($C18, 'TEAM DETAIL SCORING'!$C$4:'TEAM DETAIL SCORING'!$Y$250,16,FALSE)</f>
        <v>4</v>
      </c>
      <c r="S18" s="56">
        <f>VLOOKUP($C18, 'TEAM DETAIL SCORING'!$C$4:'TEAM DETAIL SCORING'!$Y$250,17,FALSE)</f>
        <v>5</v>
      </c>
      <c r="T18" s="56">
        <f>VLOOKUP($C18, 'TEAM DETAIL SCORING'!$C$4:'TEAM DETAIL SCORING'!$Y$250,18,FALSE)</f>
        <v>4</v>
      </c>
      <c r="U18" s="56">
        <f>VLOOKUP($C18, 'TEAM DETAIL SCORING'!$C$4:'TEAM DETAIL SCORING'!$Y$250,19,FALSE)</f>
        <v>5</v>
      </c>
      <c r="V18" s="56">
        <f>VLOOKUP($C18, 'TEAM DETAIL SCORING'!$C$4:'TEAM DETAIL SCORING'!$Y$250,20,FALSE)</f>
        <v>6</v>
      </c>
      <c r="W18" s="56">
        <f>VLOOKUP($C18, 'TEAM DETAIL SCORING'!$C$4:'TEAM DETAIL SCORING'!$Y$250,21,FALSE)</f>
        <v>6</v>
      </c>
      <c r="X18" s="57">
        <f>VLOOKUP($C18, 'TEAM DETAIL SCORING'!$C$4:'TEAM DETAIL SCORING'!$Y$250,22,FALSE)</f>
        <v>44</v>
      </c>
      <c r="Y18" s="73">
        <f t="shared" si="8"/>
        <v>83</v>
      </c>
      <c r="Z18" s="74"/>
      <c r="AA18" s="7">
        <f t="shared" ref="AA18:AI18" si="192">IF(E18="","",E18-E$4)</f>
        <v>1</v>
      </c>
      <c r="AB18" s="7">
        <f t="shared" si="192"/>
        <v>0</v>
      </c>
      <c r="AC18" s="7">
        <f t="shared" si="192"/>
        <v>1</v>
      </c>
      <c r="AD18" s="7">
        <f t="shared" si="192"/>
        <v>0</v>
      </c>
      <c r="AE18" s="7">
        <f t="shared" si="192"/>
        <v>0</v>
      </c>
      <c r="AF18" s="7">
        <f t="shared" si="192"/>
        <v>0</v>
      </c>
      <c r="AG18" s="7">
        <f t="shared" si="192"/>
        <v>0</v>
      </c>
      <c r="AH18" s="7">
        <f t="shared" si="192"/>
        <v>0</v>
      </c>
      <c r="AI18" s="7">
        <f t="shared" si="192"/>
        <v>1</v>
      </c>
      <c r="AJ18" s="7">
        <f t="shared" ref="AJ18:AR18" si="193">IF(O18="","",O18-O$4)</f>
        <v>1</v>
      </c>
      <c r="AK18" s="7">
        <f t="shared" si="193"/>
        <v>1</v>
      </c>
      <c r="AL18" s="7">
        <f t="shared" si="193"/>
        <v>1</v>
      </c>
      <c r="AM18" s="7">
        <f t="shared" si="193"/>
        <v>1</v>
      </c>
      <c r="AN18" s="7">
        <f t="shared" si="193"/>
        <v>0</v>
      </c>
      <c r="AO18" s="7">
        <f t="shared" si="193"/>
        <v>0</v>
      </c>
      <c r="AP18" s="7">
        <f t="shared" si="193"/>
        <v>1</v>
      </c>
      <c r="AQ18" s="7">
        <f t="shared" si="193"/>
        <v>2</v>
      </c>
      <c r="AR18" s="7">
        <f t="shared" si="193"/>
        <v>1</v>
      </c>
      <c r="AS18" s="75">
        <f t="shared" ref="AS18" si="194">COUNTIF($AA18:$AR18,"=-2")</f>
        <v>0</v>
      </c>
      <c r="AT18" s="76">
        <f t="shared" ref="AT18" si="195">COUNTIF($AA18:$AR18,"=-1")</f>
        <v>0</v>
      </c>
      <c r="AU18" s="76">
        <f t="shared" ref="AU18" si="196">COUNTIF($AA18:$AR18,"=0")</f>
        <v>8</v>
      </c>
      <c r="AV18" s="76">
        <f t="shared" ref="AV18" si="197">COUNTIF($AA18:$AR18,"=1")</f>
        <v>9</v>
      </c>
      <c r="AW18" s="76">
        <f t="shared" ref="AW18" si="198">COUNTIF($AA18:$AR18,"=2")</f>
        <v>1</v>
      </c>
      <c r="AX18" s="77">
        <f t="shared" ref="AX18" si="199">COUNTIF($AA18:$AR18,"&gt;2")</f>
        <v>0</v>
      </c>
      <c r="AY18" s="50" t="str">
        <f t="shared" ref="AY18:BN18" si="200">IF(AA$4=3,AA18,"")</f>
        <v/>
      </c>
      <c r="AZ18" s="50" t="str">
        <f t="shared" si="200"/>
        <v/>
      </c>
      <c r="BA18" s="50">
        <f t="shared" si="200"/>
        <v>1</v>
      </c>
      <c r="BB18" s="50" t="str">
        <f t="shared" si="200"/>
        <v/>
      </c>
      <c r="BC18" s="50" t="str">
        <f t="shared" si="200"/>
        <v/>
      </c>
      <c r="BD18" s="50">
        <f t="shared" si="200"/>
        <v>0</v>
      </c>
      <c r="BE18" s="50" t="str">
        <f t="shared" si="200"/>
        <v/>
      </c>
      <c r="BF18" s="50" t="str">
        <f t="shared" si="200"/>
        <v/>
      </c>
      <c r="BG18" s="50" t="str">
        <f t="shared" si="200"/>
        <v/>
      </c>
      <c r="BH18" s="50" t="str">
        <f t="shared" si="200"/>
        <v/>
      </c>
      <c r="BI18" s="50">
        <f t="shared" si="200"/>
        <v>1</v>
      </c>
      <c r="BJ18" s="50" t="str">
        <f t="shared" si="200"/>
        <v/>
      </c>
      <c r="BK18" s="50">
        <f t="shared" si="200"/>
        <v>1</v>
      </c>
      <c r="BL18" s="50" t="str">
        <f t="shared" si="200"/>
        <v/>
      </c>
      <c r="BM18" s="50" t="str">
        <f t="shared" si="200"/>
        <v/>
      </c>
      <c r="BN18" s="50" t="str">
        <f t="shared" si="200"/>
        <v/>
      </c>
      <c r="BO18" s="50" t="str">
        <f t="shared" ref="BO18:BP18" si="201">IF(AQ$4=3,AQ18,"")</f>
        <v/>
      </c>
      <c r="BP18" s="51" t="str">
        <f t="shared" si="201"/>
        <v/>
      </c>
      <c r="BQ18" s="50">
        <f t="shared" ref="BQ18:CF18" si="202">IF(AA$4=4,AA18,"")</f>
        <v>1</v>
      </c>
      <c r="BR18" s="50">
        <f t="shared" si="202"/>
        <v>0</v>
      </c>
      <c r="BS18" s="50" t="str">
        <f t="shared" si="202"/>
        <v/>
      </c>
      <c r="BT18" s="50">
        <f t="shared" si="202"/>
        <v>0</v>
      </c>
      <c r="BU18" s="50" t="str">
        <f t="shared" si="202"/>
        <v/>
      </c>
      <c r="BV18" s="50" t="str">
        <f t="shared" si="202"/>
        <v/>
      </c>
      <c r="BW18" s="50">
        <f t="shared" si="202"/>
        <v>0</v>
      </c>
      <c r="BX18" s="50" t="str">
        <f t="shared" si="202"/>
        <v/>
      </c>
      <c r="BY18" s="50">
        <f t="shared" si="202"/>
        <v>1</v>
      </c>
      <c r="BZ18" s="50">
        <f t="shared" si="202"/>
        <v>1</v>
      </c>
      <c r="CA18" s="50" t="str">
        <f t="shared" si="202"/>
        <v/>
      </c>
      <c r="CB18" s="50">
        <f t="shared" si="202"/>
        <v>1</v>
      </c>
      <c r="CC18" s="50" t="str">
        <f t="shared" si="202"/>
        <v/>
      </c>
      <c r="CD18" s="50" t="str">
        <f t="shared" si="202"/>
        <v/>
      </c>
      <c r="CE18" s="50">
        <f t="shared" si="202"/>
        <v>0</v>
      </c>
      <c r="CF18" s="50">
        <f t="shared" si="202"/>
        <v>1</v>
      </c>
      <c r="CG18" s="50">
        <f t="shared" ref="CG18:CH18" si="203">IF(AQ$4=4,AQ18,"")</f>
        <v>2</v>
      </c>
      <c r="CH18" s="50" t="str">
        <f t="shared" si="203"/>
        <v/>
      </c>
      <c r="CI18" s="61" t="str">
        <f t="shared" ref="CI18:CX18" si="204">IF(AA$4=5,AA18,"")</f>
        <v/>
      </c>
      <c r="CJ18" s="50" t="str">
        <f t="shared" si="204"/>
        <v/>
      </c>
      <c r="CK18" s="50" t="str">
        <f t="shared" si="204"/>
        <v/>
      </c>
      <c r="CL18" s="50" t="str">
        <f t="shared" si="204"/>
        <v/>
      </c>
      <c r="CM18" s="50">
        <f t="shared" si="204"/>
        <v>0</v>
      </c>
      <c r="CN18" s="50" t="str">
        <f t="shared" si="204"/>
        <v/>
      </c>
      <c r="CO18" s="50" t="str">
        <f t="shared" si="204"/>
        <v/>
      </c>
      <c r="CP18" s="50">
        <f t="shared" si="204"/>
        <v>0</v>
      </c>
      <c r="CQ18" s="50" t="str">
        <f t="shared" si="204"/>
        <v/>
      </c>
      <c r="CR18" s="50" t="str">
        <f t="shared" si="204"/>
        <v/>
      </c>
      <c r="CS18" s="50" t="str">
        <f t="shared" si="204"/>
        <v/>
      </c>
      <c r="CT18" s="50" t="str">
        <f t="shared" si="204"/>
        <v/>
      </c>
      <c r="CU18" s="50" t="str">
        <f t="shared" si="204"/>
        <v/>
      </c>
      <c r="CV18" s="50">
        <f t="shared" si="204"/>
        <v>0</v>
      </c>
      <c r="CW18" s="50" t="str">
        <f t="shared" si="204"/>
        <v/>
      </c>
      <c r="CX18" s="50" t="str">
        <f t="shared" si="204"/>
        <v/>
      </c>
      <c r="CY18" s="50" t="str">
        <f t="shared" ref="CY18:CZ18" si="205">IF(AQ$4=5,AQ18,"")</f>
        <v/>
      </c>
      <c r="CZ18" s="50">
        <f t="shared" si="205"/>
        <v>1</v>
      </c>
      <c r="DA18" s="78">
        <f t="shared" ref="DA18" si="206">SUM(AY18:BP18)</f>
        <v>3</v>
      </c>
      <c r="DB18" s="79">
        <f t="shared" ref="DB18" si="207">SUM(BQ18:CH18)</f>
        <v>7</v>
      </c>
      <c r="DC18" s="80">
        <f t="shared" ref="DC18" si="208">SUM(CI18:CZ18)</f>
        <v>1</v>
      </c>
      <c r="DD18" s="81"/>
    </row>
    <row r="19" spans="1:108" s="82" customFormat="1" ht="18">
      <c r="A19" s="99" t="s">
        <v>153</v>
      </c>
      <c r="B19" s="72" t="s">
        <v>142</v>
      </c>
      <c r="C19" s="54" t="s">
        <v>75</v>
      </c>
      <c r="D19" s="55"/>
      <c r="E19" s="56">
        <f>VLOOKUP($C19, 'TEAM DETAIL SCORING'!$C$4:'TEAM DETAIL SCORING'!$Y$250,3,FALSE)</f>
        <v>5</v>
      </c>
      <c r="F19" s="56">
        <f>VLOOKUP($C19, 'TEAM DETAIL SCORING'!$C$4:'TEAM DETAIL SCORING'!$Y$250,4,FALSE)</f>
        <v>3</v>
      </c>
      <c r="G19" s="56">
        <f>VLOOKUP($C19, 'TEAM DETAIL SCORING'!$C$4:'TEAM DETAIL SCORING'!$Y$250,5,FALSE)</f>
        <v>4</v>
      </c>
      <c r="H19" s="56">
        <f>VLOOKUP($C19, 'TEAM DETAIL SCORING'!$C$4:'TEAM DETAIL SCORING'!$Y$250,6,FALSE)</f>
        <v>4</v>
      </c>
      <c r="I19" s="56">
        <f>VLOOKUP($C19, 'TEAM DETAIL SCORING'!$C$4:'TEAM DETAIL SCORING'!$Y$250,7,FALSE)</f>
        <v>5</v>
      </c>
      <c r="J19" s="56">
        <f>VLOOKUP($C19, 'TEAM DETAIL SCORING'!$C$4:'TEAM DETAIL SCORING'!$Y$250,8,FALSE)</f>
        <v>4</v>
      </c>
      <c r="K19" s="56">
        <f>VLOOKUP($C19, 'TEAM DETAIL SCORING'!$C$4:'TEAM DETAIL SCORING'!$Y$250,9,FALSE)</f>
        <v>6</v>
      </c>
      <c r="L19" s="56">
        <f>VLOOKUP($C19, 'TEAM DETAIL SCORING'!$C$4:'TEAM DETAIL SCORING'!$Y$250,10,FALSE)</f>
        <v>5</v>
      </c>
      <c r="M19" s="56">
        <f>VLOOKUP($C19, 'TEAM DETAIL SCORING'!$C$4:'TEAM DETAIL SCORING'!$Y$250,11,FALSE)</f>
        <v>4</v>
      </c>
      <c r="N19" s="57">
        <f>VLOOKUP($C19, 'TEAM DETAIL SCORING'!$C$4:'TEAM DETAIL SCORING'!$Y$250,12,FALSE)</f>
        <v>40</v>
      </c>
      <c r="O19" s="56">
        <f>VLOOKUP($C19, 'TEAM DETAIL SCORING'!$C$4:'TEAM DETAIL SCORING'!$Y$250,13,FALSE)</f>
        <v>5</v>
      </c>
      <c r="P19" s="56">
        <f>VLOOKUP($C19, 'TEAM DETAIL SCORING'!$C$4:'TEAM DETAIL SCORING'!$Y$250,14,FALSE)</f>
        <v>4</v>
      </c>
      <c r="Q19" s="56">
        <f>VLOOKUP($C19, 'TEAM DETAIL SCORING'!$C$4:'TEAM DETAIL SCORING'!$Y$250,15,FALSE)</f>
        <v>4</v>
      </c>
      <c r="R19" s="56">
        <f>VLOOKUP($C19, 'TEAM DETAIL SCORING'!$C$4:'TEAM DETAIL SCORING'!$Y$250,16,FALSE)</f>
        <v>5</v>
      </c>
      <c r="S19" s="56">
        <f>VLOOKUP($C19, 'TEAM DETAIL SCORING'!$C$4:'TEAM DETAIL SCORING'!$Y$250,17,FALSE)</f>
        <v>5</v>
      </c>
      <c r="T19" s="56">
        <f>VLOOKUP($C19, 'TEAM DETAIL SCORING'!$C$4:'TEAM DETAIL SCORING'!$Y$250,18,FALSE)</f>
        <v>5</v>
      </c>
      <c r="U19" s="56">
        <f>VLOOKUP($C19, 'TEAM DETAIL SCORING'!$C$4:'TEAM DETAIL SCORING'!$Y$250,19,FALSE)</f>
        <v>4</v>
      </c>
      <c r="V19" s="56">
        <f>VLOOKUP($C19, 'TEAM DETAIL SCORING'!$C$4:'TEAM DETAIL SCORING'!$Y$250,20,FALSE)</f>
        <v>5</v>
      </c>
      <c r="W19" s="56">
        <f>VLOOKUP($C19, 'TEAM DETAIL SCORING'!$C$4:'TEAM DETAIL SCORING'!$Y$250,21,FALSE)</f>
        <v>6</v>
      </c>
      <c r="X19" s="57">
        <f>VLOOKUP($C19, 'TEAM DETAIL SCORING'!$C$4:'TEAM DETAIL SCORING'!$Y$250,22,FALSE)</f>
        <v>43</v>
      </c>
      <c r="Y19" s="73">
        <f t="shared" si="8"/>
        <v>83</v>
      </c>
      <c r="Z19" s="74"/>
      <c r="AA19" s="7">
        <f t="shared" ref="AA19:AI19" si="209">IF(E19="","",E19-E$4)</f>
        <v>1</v>
      </c>
      <c r="AB19" s="7">
        <f t="shared" si="209"/>
        <v>-1</v>
      </c>
      <c r="AC19" s="7">
        <f t="shared" si="209"/>
        <v>1</v>
      </c>
      <c r="AD19" s="7">
        <f t="shared" si="209"/>
        <v>0</v>
      </c>
      <c r="AE19" s="7">
        <f t="shared" si="209"/>
        <v>0</v>
      </c>
      <c r="AF19" s="7">
        <f t="shared" si="209"/>
        <v>1</v>
      </c>
      <c r="AG19" s="7">
        <f t="shared" si="209"/>
        <v>2</v>
      </c>
      <c r="AH19" s="7">
        <f t="shared" si="209"/>
        <v>0</v>
      </c>
      <c r="AI19" s="7">
        <f t="shared" si="209"/>
        <v>0</v>
      </c>
      <c r="AJ19" s="7">
        <f t="shared" ref="AJ19:AR19" si="210">IF(O19="","",O19-O$4)</f>
        <v>1</v>
      </c>
      <c r="AK19" s="7">
        <f t="shared" si="210"/>
        <v>1</v>
      </c>
      <c r="AL19" s="7">
        <f t="shared" si="210"/>
        <v>0</v>
      </c>
      <c r="AM19" s="7">
        <f t="shared" si="210"/>
        <v>2</v>
      </c>
      <c r="AN19" s="7">
        <f t="shared" si="210"/>
        <v>0</v>
      </c>
      <c r="AO19" s="7">
        <f t="shared" si="210"/>
        <v>1</v>
      </c>
      <c r="AP19" s="7">
        <f t="shared" si="210"/>
        <v>0</v>
      </c>
      <c r="AQ19" s="7">
        <f t="shared" si="210"/>
        <v>1</v>
      </c>
      <c r="AR19" s="7">
        <f t="shared" si="210"/>
        <v>1</v>
      </c>
      <c r="AS19" s="75">
        <f t="shared" ref="AS19" si="211">COUNTIF($AA19:$AR19,"=-2")</f>
        <v>0</v>
      </c>
      <c r="AT19" s="76">
        <f t="shared" ref="AT19" si="212">COUNTIF($AA19:$AR19,"=-1")</f>
        <v>1</v>
      </c>
      <c r="AU19" s="76">
        <f t="shared" ref="AU19" si="213">COUNTIF($AA19:$AR19,"=0")</f>
        <v>7</v>
      </c>
      <c r="AV19" s="76">
        <f t="shared" ref="AV19" si="214">COUNTIF($AA19:$AR19,"=1")</f>
        <v>8</v>
      </c>
      <c r="AW19" s="76">
        <f t="shared" ref="AW19" si="215">COUNTIF($AA19:$AR19,"=2")</f>
        <v>2</v>
      </c>
      <c r="AX19" s="77">
        <f t="shared" ref="AX19" si="216">COUNTIF($AA19:$AR19,"&gt;2")</f>
        <v>0</v>
      </c>
      <c r="AY19" s="50" t="str">
        <f t="shared" ref="AY19:BN19" si="217">IF(AA$4=3,AA19,"")</f>
        <v/>
      </c>
      <c r="AZ19" s="50" t="str">
        <f t="shared" si="217"/>
        <v/>
      </c>
      <c r="BA19" s="50">
        <f t="shared" si="217"/>
        <v>1</v>
      </c>
      <c r="BB19" s="50" t="str">
        <f t="shared" si="217"/>
        <v/>
      </c>
      <c r="BC19" s="50" t="str">
        <f t="shared" si="217"/>
        <v/>
      </c>
      <c r="BD19" s="50">
        <f t="shared" si="217"/>
        <v>1</v>
      </c>
      <c r="BE19" s="50" t="str">
        <f t="shared" si="217"/>
        <v/>
      </c>
      <c r="BF19" s="50" t="str">
        <f t="shared" si="217"/>
        <v/>
      </c>
      <c r="BG19" s="50" t="str">
        <f t="shared" si="217"/>
        <v/>
      </c>
      <c r="BH19" s="50" t="str">
        <f t="shared" si="217"/>
        <v/>
      </c>
      <c r="BI19" s="50">
        <f t="shared" si="217"/>
        <v>1</v>
      </c>
      <c r="BJ19" s="50" t="str">
        <f t="shared" si="217"/>
        <v/>
      </c>
      <c r="BK19" s="50">
        <f t="shared" si="217"/>
        <v>2</v>
      </c>
      <c r="BL19" s="50" t="str">
        <f t="shared" si="217"/>
        <v/>
      </c>
      <c r="BM19" s="50" t="str">
        <f t="shared" si="217"/>
        <v/>
      </c>
      <c r="BN19" s="50" t="str">
        <f t="shared" si="217"/>
        <v/>
      </c>
      <c r="BO19" s="50" t="str">
        <f t="shared" ref="BO19:BP19" si="218">IF(AQ$4=3,AQ19,"")</f>
        <v/>
      </c>
      <c r="BP19" s="51" t="str">
        <f t="shared" si="218"/>
        <v/>
      </c>
      <c r="BQ19" s="50">
        <f t="shared" ref="BQ19:CF19" si="219">IF(AA$4=4,AA19,"")</f>
        <v>1</v>
      </c>
      <c r="BR19" s="50">
        <f t="shared" si="219"/>
        <v>-1</v>
      </c>
      <c r="BS19" s="50" t="str">
        <f t="shared" si="219"/>
        <v/>
      </c>
      <c r="BT19" s="50">
        <f t="shared" si="219"/>
        <v>0</v>
      </c>
      <c r="BU19" s="50" t="str">
        <f t="shared" si="219"/>
        <v/>
      </c>
      <c r="BV19" s="50" t="str">
        <f t="shared" si="219"/>
        <v/>
      </c>
      <c r="BW19" s="50">
        <f t="shared" si="219"/>
        <v>2</v>
      </c>
      <c r="BX19" s="50" t="str">
        <f t="shared" si="219"/>
        <v/>
      </c>
      <c r="BY19" s="50">
        <f t="shared" si="219"/>
        <v>0</v>
      </c>
      <c r="BZ19" s="50">
        <f t="shared" si="219"/>
        <v>1</v>
      </c>
      <c r="CA19" s="50" t="str">
        <f t="shared" si="219"/>
        <v/>
      </c>
      <c r="CB19" s="50">
        <f t="shared" si="219"/>
        <v>0</v>
      </c>
      <c r="CC19" s="50" t="str">
        <f t="shared" si="219"/>
        <v/>
      </c>
      <c r="CD19" s="50" t="str">
        <f t="shared" si="219"/>
        <v/>
      </c>
      <c r="CE19" s="50">
        <f t="shared" si="219"/>
        <v>1</v>
      </c>
      <c r="CF19" s="50">
        <f t="shared" si="219"/>
        <v>0</v>
      </c>
      <c r="CG19" s="50">
        <f t="shared" ref="CG19:CH19" si="220">IF(AQ$4=4,AQ19,"")</f>
        <v>1</v>
      </c>
      <c r="CH19" s="50" t="str">
        <f t="shared" si="220"/>
        <v/>
      </c>
      <c r="CI19" s="61" t="str">
        <f t="shared" ref="CI19:CX19" si="221">IF(AA$4=5,AA19,"")</f>
        <v/>
      </c>
      <c r="CJ19" s="50" t="str">
        <f t="shared" si="221"/>
        <v/>
      </c>
      <c r="CK19" s="50" t="str">
        <f t="shared" si="221"/>
        <v/>
      </c>
      <c r="CL19" s="50" t="str">
        <f t="shared" si="221"/>
        <v/>
      </c>
      <c r="CM19" s="50">
        <f t="shared" si="221"/>
        <v>0</v>
      </c>
      <c r="CN19" s="50" t="str">
        <f t="shared" si="221"/>
        <v/>
      </c>
      <c r="CO19" s="50" t="str">
        <f t="shared" si="221"/>
        <v/>
      </c>
      <c r="CP19" s="50">
        <f t="shared" si="221"/>
        <v>0</v>
      </c>
      <c r="CQ19" s="50" t="str">
        <f t="shared" si="221"/>
        <v/>
      </c>
      <c r="CR19" s="50" t="str">
        <f t="shared" si="221"/>
        <v/>
      </c>
      <c r="CS19" s="50" t="str">
        <f t="shared" si="221"/>
        <v/>
      </c>
      <c r="CT19" s="50" t="str">
        <f t="shared" si="221"/>
        <v/>
      </c>
      <c r="CU19" s="50" t="str">
        <f t="shared" si="221"/>
        <v/>
      </c>
      <c r="CV19" s="50">
        <f t="shared" si="221"/>
        <v>0</v>
      </c>
      <c r="CW19" s="50" t="str">
        <f t="shared" si="221"/>
        <v/>
      </c>
      <c r="CX19" s="50" t="str">
        <f t="shared" si="221"/>
        <v/>
      </c>
      <c r="CY19" s="50" t="str">
        <f t="shared" ref="CY19:CZ19" si="222">IF(AQ$4=5,AQ19,"")</f>
        <v/>
      </c>
      <c r="CZ19" s="50">
        <f t="shared" si="222"/>
        <v>1</v>
      </c>
      <c r="DA19" s="78">
        <f t="shared" ref="DA19" si="223">SUM(AY19:BP19)</f>
        <v>5</v>
      </c>
      <c r="DB19" s="79">
        <f t="shared" ref="DB19" si="224">SUM(BQ19:CH19)</f>
        <v>5</v>
      </c>
      <c r="DC19" s="80">
        <f t="shared" ref="DC19" si="225">SUM(CI19:CZ19)</f>
        <v>1</v>
      </c>
      <c r="DD19" s="81"/>
    </row>
    <row r="20" spans="1:108" s="82" customFormat="1" ht="18">
      <c r="A20" s="99" t="s">
        <v>153</v>
      </c>
      <c r="B20" s="72" t="s">
        <v>147</v>
      </c>
      <c r="C20" s="54" t="s">
        <v>83</v>
      </c>
      <c r="D20" s="55"/>
      <c r="E20" s="56">
        <f>VLOOKUP($C20, 'TEAM DETAIL SCORING'!$C$4:'TEAM DETAIL SCORING'!$Y$250,3,FALSE)</f>
        <v>5</v>
      </c>
      <c r="F20" s="56">
        <f>VLOOKUP($C20, 'TEAM DETAIL SCORING'!$C$4:'TEAM DETAIL SCORING'!$Y$250,4,FALSE)</f>
        <v>3</v>
      </c>
      <c r="G20" s="56">
        <f>VLOOKUP($C20, 'TEAM DETAIL SCORING'!$C$4:'TEAM DETAIL SCORING'!$Y$250,5,FALSE)</f>
        <v>5</v>
      </c>
      <c r="H20" s="56">
        <f>VLOOKUP($C20, 'TEAM DETAIL SCORING'!$C$4:'TEAM DETAIL SCORING'!$Y$250,6,FALSE)</f>
        <v>5</v>
      </c>
      <c r="I20" s="56">
        <f>VLOOKUP($C20, 'TEAM DETAIL SCORING'!$C$4:'TEAM DETAIL SCORING'!$Y$250,7,FALSE)</f>
        <v>6</v>
      </c>
      <c r="J20" s="56">
        <f>VLOOKUP($C20, 'TEAM DETAIL SCORING'!$C$4:'TEAM DETAIL SCORING'!$Y$250,8,FALSE)</f>
        <v>4</v>
      </c>
      <c r="K20" s="56">
        <f>VLOOKUP($C20, 'TEAM DETAIL SCORING'!$C$4:'TEAM DETAIL SCORING'!$Y$250,9,FALSE)</f>
        <v>5</v>
      </c>
      <c r="L20" s="56">
        <f>VLOOKUP($C20, 'TEAM DETAIL SCORING'!$C$4:'TEAM DETAIL SCORING'!$Y$250,10,FALSE)</f>
        <v>5</v>
      </c>
      <c r="M20" s="56">
        <f>VLOOKUP($C20, 'TEAM DETAIL SCORING'!$C$4:'TEAM DETAIL SCORING'!$Y$250,11,FALSE)</f>
        <v>4</v>
      </c>
      <c r="N20" s="57">
        <f>VLOOKUP($C20, 'TEAM DETAIL SCORING'!$C$4:'TEAM DETAIL SCORING'!$Y$250,12,FALSE)</f>
        <v>42</v>
      </c>
      <c r="O20" s="56">
        <f>VLOOKUP($C20, 'TEAM DETAIL SCORING'!$C$4:'TEAM DETAIL SCORING'!$Y$250,13,FALSE)</f>
        <v>4</v>
      </c>
      <c r="P20" s="56">
        <f>VLOOKUP($C20, 'TEAM DETAIL SCORING'!$C$4:'TEAM DETAIL SCORING'!$Y$250,14,FALSE)</f>
        <v>4</v>
      </c>
      <c r="Q20" s="56">
        <f>VLOOKUP($C20, 'TEAM DETAIL SCORING'!$C$4:'TEAM DETAIL SCORING'!$Y$250,15,FALSE)</f>
        <v>4</v>
      </c>
      <c r="R20" s="56">
        <f>VLOOKUP($C20, 'TEAM DETAIL SCORING'!$C$4:'TEAM DETAIL SCORING'!$Y$250,16,FALSE)</f>
        <v>3</v>
      </c>
      <c r="S20" s="56">
        <f>VLOOKUP($C20, 'TEAM DETAIL SCORING'!$C$4:'TEAM DETAIL SCORING'!$Y$250,17,FALSE)</f>
        <v>6</v>
      </c>
      <c r="T20" s="56">
        <f>VLOOKUP($C20, 'TEAM DETAIL SCORING'!$C$4:'TEAM DETAIL SCORING'!$Y$250,18,FALSE)</f>
        <v>6</v>
      </c>
      <c r="U20" s="56">
        <f>VLOOKUP($C20, 'TEAM DETAIL SCORING'!$C$4:'TEAM DETAIL SCORING'!$Y$250,19,FALSE)</f>
        <v>5</v>
      </c>
      <c r="V20" s="56">
        <f>VLOOKUP($C20, 'TEAM DETAIL SCORING'!$C$4:'TEAM DETAIL SCORING'!$Y$250,20,FALSE)</f>
        <v>4</v>
      </c>
      <c r="W20" s="56">
        <f>VLOOKUP($C20, 'TEAM DETAIL SCORING'!$C$4:'TEAM DETAIL SCORING'!$Y$250,21,FALSE)</f>
        <v>5</v>
      </c>
      <c r="X20" s="57">
        <f>VLOOKUP($C20, 'TEAM DETAIL SCORING'!$C$4:'TEAM DETAIL SCORING'!$Y$250,22,FALSE)</f>
        <v>41</v>
      </c>
      <c r="Y20" s="73">
        <f t="shared" si="8"/>
        <v>83</v>
      </c>
      <c r="Z20" s="74"/>
      <c r="AA20" s="7">
        <f t="shared" ref="AA20:AI20" si="226">IF(E20="","",E20-E$4)</f>
        <v>1</v>
      </c>
      <c r="AB20" s="7">
        <f t="shared" si="226"/>
        <v>-1</v>
      </c>
      <c r="AC20" s="7">
        <f t="shared" si="226"/>
        <v>2</v>
      </c>
      <c r="AD20" s="7">
        <f t="shared" si="226"/>
        <v>1</v>
      </c>
      <c r="AE20" s="7">
        <f t="shared" si="226"/>
        <v>1</v>
      </c>
      <c r="AF20" s="7">
        <f t="shared" si="226"/>
        <v>1</v>
      </c>
      <c r="AG20" s="7">
        <f t="shared" si="226"/>
        <v>1</v>
      </c>
      <c r="AH20" s="7">
        <f t="shared" si="226"/>
        <v>0</v>
      </c>
      <c r="AI20" s="7">
        <f t="shared" si="226"/>
        <v>0</v>
      </c>
      <c r="AJ20" s="7">
        <f t="shared" ref="AJ20:AR20" si="227">IF(O20="","",O20-O$4)</f>
        <v>0</v>
      </c>
      <c r="AK20" s="7">
        <f t="shared" si="227"/>
        <v>1</v>
      </c>
      <c r="AL20" s="7">
        <f t="shared" si="227"/>
        <v>0</v>
      </c>
      <c r="AM20" s="7">
        <f t="shared" si="227"/>
        <v>0</v>
      </c>
      <c r="AN20" s="7">
        <f t="shared" si="227"/>
        <v>1</v>
      </c>
      <c r="AO20" s="7">
        <f t="shared" si="227"/>
        <v>2</v>
      </c>
      <c r="AP20" s="7">
        <f t="shared" si="227"/>
        <v>1</v>
      </c>
      <c r="AQ20" s="7">
        <f t="shared" si="227"/>
        <v>0</v>
      </c>
      <c r="AR20" s="7">
        <f t="shared" si="227"/>
        <v>0</v>
      </c>
      <c r="AS20" s="75">
        <f t="shared" ref="AS20" si="228">COUNTIF($AA20:$AR20,"=-2")</f>
        <v>0</v>
      </c>
      <c r="AT20" s="76">
        <f t="shared" ref="AT20" si="229">COUNTIF($AA20:$AR20,"=-1")</f>
        <v>1</v>
      </c>
      <c r="AU20" s="76">
        <f t="shared" ref="AU20" si="230">COUNTIF($AA20:$AR20,"=0")</f>
        <v>7</v>
      </c>
      <c r="AV20" s="76">
        <f t="shared" ref="AV20" si="231">COUNTIF($AA20:$AR20,"=1")</f>
        <v>8</v>
      </c>
      <c r="AW20" s="76">
        <f t="shared" ref="AW20" si="232">COUNTIF($AA20:$AR20,"=2")</f>
        <v>2</v>
      </c>
      <c r="AX20" s="77">
        <f t="shared" ref="AX20" si="233">COUNTIF($AA20:$AR20,"&gt;2")</f>
        <v>0</v>
      </c>
      <c r="AY20" s="50" t="str">
        <f t="shared" ref="AY20:BN20" si="234">IF(AA$4=3,AA20,"")</f>
        <v/>
      </c>
      <c r="AZ20" s="50" t="str">
        <f t="shared" si="234"/>
        <v/>
      </c>
      <c r="BA20" s="50">
        <f t="shared" si="234"/>
        <v>2</v>
      </c>
      <c r="BB20" s="50" t="str">
        <f t="shared" si="234"/>
        <v/>
      </c>
      <c r="BC20" s="50" t="str">
        <f t="shared" si="234"/>
        <v/>
      </c>
      <c r="BD20" s="50">
        <f t="shared" si="234"/>
        <v>1</v>
      </c>
      <c r="BE20" s="50" t="str">
        <f t="shared" si="234"/>
        <v/>
      </c>
      <c r="BF20" s="50" t="str">
        <f t="shared" si="234"/>
        <v/>
      </c>
      <c r="BG20" s="50" t="str">
        <f t="shared" si="234"/>
        <v/>
      </c>
      <c r="BH20" s="50" t="str">
        <f t="shared" si="234"/>
        <v/>
      </c>
      <c r="BI20" s="50">
        <f t="shared" si="234"/>
        <v>1</v>
      </c>
      <c r="BJ20" s="50" t="str">
        <f t="shared" si="234"/>
        <v/>
      </c>
      <c r="BK20" s="50">
        <f t="shared" si="234"/>
        <v>0</v>
      </c>
      <c r="BL20" s="50" t="str">
        <f t="shared" si="234"/>
        <v/>
      </c>
      <c r="BM20" s="50" t="str">
        <f t="shared" si="234"/>
        <v/>
      </c>
      <c r="BN20" s="50" t="str">
        <f t="shared" si="234"/>
        <v/>
      </c>
      <c r="BO20" s="50" t="str">
        <f t="shared" ref="BO20:BP20" si="235">IF(AQ$4=3,AQ20,"")</f>
        <v/>
      </c>
      <c r="BP20" s="51" t="str">
        <f t="shared" si="235"/>
        <v/>
      </c>
      <c r="BQ20" s="50">
        <f t="shared" ref="BQ20:CF20" si="236">IF(AA$4=4,AA20,"")</f>
        <v>1</v>
      </c>
      <c r="BR20" s="50">
        <f t="shared" si="236"/>
        <v>-1</v>
      </c>
      <c r="BS20" s="50" t="str">
        <f t="shared" si="236"/>
        <v/>
      </c>
      <c r="BT20" s="50">
        <f t="shared" si="236"/>
        <v>1</v>
      </c>
      <c r="BU20" s="50" t="str">
        <f t="shared" si="236"/>
        <v/>
      </c>
      <c r="BV20" s="50" t="str">
        <f t="shared" si="236"/>
        <v/>
      </c>
      <c r="BW20" s="50">
        <f t="shared" si="236"/>
        <v>1</v>
      </c>
      <c r="BX20" s="50" t="str">
        <f t="shared" si="236"/>
        <v/>
      </c>
      <c r="BY20" s="50">
        <f t="shared" si="236"/>
        <v>0</v>
      </c>
      <c r="BZ20" s="50">
        <f t="shared" si="236"/>
        <v>0</v>
      </c>
      <c r="CA20" s="50" t="str">
        <f t="shared" si="236"/>
        <v/>
      </c>
      <c r="CB20" s="50">
        <f t="shared" si="236"/>
        <v>0</v>
      </c>
      <c r="CC20" s="50" t="str">
        <f t="shared" si="236"/>
        <v/>
      </c>
      <c r="CD20" s="50" t="str">
        <f t="shared" si="236"/>
        <v/>
      </c>
      <c r="CE20" s="50">
        <f t="shared" si="236"/>
        <v>2</v>
      </c>
      <c r="CF20" s="50">
        <f t="shared" si="236"/>
        <v>1</v>
      </c>
      <c r="CG20" s="50">
        <f t="shared" ref="CG20:CH20" si="237">IF(AQ$4=4,AQ20,"")</f>
        <v>0</v>
      </c>
      <c r="CH20" s="50" t="str">
        <f t="shared" si="237"/>
        <v/>
      </c>
      <c r="CI20" s="61" t="str">
        <f t="shared" ref="CI20:CX20" si="238">IF(AA$4=5,AA20,"")</f>
        <v/>
      </c>
      <c r="CJ20" s="50" t="str">
        <f t="shared" si="238"/>
        <v/>
      </c>
      <c r="CK20" s="50" t="str">
        <f t="shared" si="238"/>
        <v/>
      </c>
      <c r="CL20" s="50" t="str">
        <f t="shared" si="238"/>
        <v/>
      </c>
      <c r="CM20" s="50">
        <f t="shared" si="238"/>
        <v>1</v>
      </c>
      <c r="CN20" s="50" t="str">
        <f t="shared" si="238"/>
        <v/>
      </c>
      <c r="CO20" s="50" t="str">
        <f t="shared" si="238"/>
        <v/>
      </c>
      <c r="CP20" s="50">
        <f t="shared" si="238"/>
        <v>0</v>
      </c>
      <c r="CQ20" s="50" t="str">
        <f t="shared" si="238"/>
        <v/>
      </c>
      <c r="CR20" s="50" t="str">
        <f t="shared" si="238"/>
        <v/>
      </c>
      <c r="CS20" s="50" t="str">
        <f t="shared" si="238"/>
        <v/>
      </c>
      <c r="CT20" s="50" t="str">
        <f t="shared" si="238"/>
        <v/>
      </c>
      <c r="CU20" s="50" t="str">
        <f t="shared" si="238"/>
        <v/>
      </c>
      <c r="CV20" s="50">
        <f t="shared" si="238"/>
        <v>1</v>
      </c>
      <c r="CW20" s="50" t="str">
        <f t="shared" si="238"/>
        <v/>
      </c>
      <c r="CX20" s="50" t="str">
        <f t="shared" si="238"/>
        <v/>
      </c>
      <c r="CY20" s="50" t="str">
        <f t="shared" ref="CY20:CZ20" si="239">IF(AQ$4=5,AQ20,"")</f>
        <v/>
      </c>
      <c r="CZ20" s="50">
        <f t="shared" si="239"/>
        <v>0</v>
      </c>
      <c r="DA20" s="78">
        <f t="shared" ref="DA20" si="240">SUM(AY20:BP20)</f>
        <v>4</v>
      </c>
      <c r="DB20" s="79">
        <f t="shared" ref="DB20" si="241">SUM(BQ20:CH20)</f>
        <v>5</v>
      </c>
      <c r="DC20" s="80">
        <f t="shared" ref="DC20" si="242">SUM(CI20:CZ20)</f>
        <v>2</v>
      </c>
      <c r="DD20" s="81"/>
    </row>
    <row r="21" spans="1:108" s="82" customFormat="1" ht="18">
      <c r="A21" s="99">
        <v>16</v>
      </c>
      <c r="B21" s="72" t="s">
        <v>138</v>
      </c>
      <c r="C21" s="54" t="s">
        <v>63</v>
      </c>
      <c r="D21" s="55"/>
      <c r="E21" s="56">
        <f>VLOOKUP($C21, 'TEAM DETAIL SCORING'!$C$4:'TEAM DETAIL SCORING'!$Y$250,3,FALSE)</f>
        <v>5</v>
      </c>
      <c r="F21" s="56">
        <f>VLOOKUP($C21, 'TEAM DETAIL SCORING'!$C$4:'TEAM DETAIL SCORING'!$Y$250,4,FALSE)</f>
        <v>5</v>
      </c>
      <c r="G21" s="56">
        <f>VLOOKUP($C21, 'TEAM DETAIL SCORING'!$C$4:'TEAM DETAIL SCORING'!$Y$250,5,FALSE)</f>
        <v>4</v>
      </c>
      <c r="H21" s="56">
        <f>VLOOKUP($C21, 'TEAM DETAIL SCORING'!$C$4:'TEAM DETAIL SCORING'!$Y$250,6,FALSE)</f>
        <v>5</v>
      </c>
      <c r="I21" s="56">
        <f>VLOOKUP($C21, 'TEAM DETAIL SCORING'!$C$4:'TEAM DETAIL SCORING'!$Y$250,7,FALSE)</f>
        <v>6</v>
      </c>
      <c r="J21" s="56">
        <f>VLOOKUP($C21, 'TEAM DETAIL SCORING'!$C$4:'TEAM DETAIL SCORING'!$Y$250,8,FALSE)</f>
        <v>3</v>
      </c>
      <c r="K21" s="56">
        <f>VLOOKUP($C21, 'TEAM DETAIL SCORING'!$C$4:'TEAM DETAIL SCORING'!$Y$250,9,FALSE)</f>
        <v>5</v>
      </c>
      <c r="L21" s="56">
        <f>VLOOKUP($C21, 'TEAM DETAIL SCORING'!$C$4:'TEAM DETAIL SCORING'!$Y$250,10,FALSE)</f>
        <v>6</v>
      </c>
      <c r="M21" s="56">
        <f>VLOOKUP($C21, 'TEAM DETAIL SCORING'!$C$4:'TEAM DETAIL SCORING'!$Y$250,11,FALSE)</f>
        <v>5</v>
      </c>
      <c r="N21" s="57">
        <f>VLOOKUP($C21, 'TEAM DETAIL SCORING'!$C$4:'TEAM DETAIL SCORING'!$Y$250,12,FALSE)</f>
        <v>44</v>
      </c>
      <c r="O21" s="56">
        <f>VLOOKUP($C21, 'TEAM DETAIL SCORING'!$C$4:'TEAM DETAIL SCORING'!$Y$250,13,FALSE)</f>
        <v>6</v>
      </c>
      <c r="P21" s="56">
        <f>VLOOKUP($C21, 'TEAM DETAIL SCORING'!$C$4:'TEAM DETAIL SCORING'!$Y$250,14,FALSE)</f>
        <v>4</v>
      </c>
      <c r="Q21" s="56">
        <f>VLOOKUP($C21, 'TEAM DETAIL SCORING'!$C$4:'TEAM DETAIL SCORING'!$Y$250,15,FALSE)</f>
        <v>4</v>
      </c>
      <c r="R21" s="56">
        <f>VLOOKUP($C21, 'TEAM DETAIL SCORING'!$C$4:'TEAM DETAIL SCORING'!$Y$250,16,FALSE)</f>
        <v>3</v>
      </c>
      <c r="S21" s="56">
        <f>VLOOKUP($C21, 'TEAM DETAIL SCORING'!$C$4:'TEAM DETAIL SCORING'!$Y$250,17,FALSE)</f>
        <v>4</v>
      </c>
      <c r="T21" s="56">
        <f>VLOOKUP($C21, 'TEAM DETAIL SCORING'!$C$4:'TEAM DETAIL SCORING'!$Y$250,18,FALSE)</f>
        <v>5</v>
      </c>
      <c r="U21" s="56">
        <f>VLOOKUP($C21, 'TEAM DETAIL SCORING'!$C$4:'TEAM DETAIL SCORING'!$Y$250,19,FALSE)</f>
        <v>5</v>
      </c>
      <c r="V21" s="56">
        <f>VLOOKUP($C21, 'TEAM DETAIL SCORING'!$C$4:'TEAM DETAIL SCORING'!$Y$250,20,FALSE)</f>
        <v>5</v>
      </c>
      <c r="W21" s="56">
        <f>VLOOKUP($C21, 'TEAM DETAIL SCORING'!$C$4:'TEAM DETAIL SCORING'!$Y$250,21,FALSE)</f>
        <v>5</v>
      </c>
      <c r="X21" s="57">
        <f>VLOOKUP($C21, 'TEAM DETAIL SCORING'!$C$4:'TEAM DETAIL SCORING'!$Y$250,22,FALSE)</f>
        <v>41</v>
      </c>
      <c r="Y21" s="73">
        <f t="shared" si="8"/>
        <v>85</v>
      </c>
      <c r="Z21" s="74"/>
      <c r="AA21" s="7">
        <f t="shared" ref="AA21:AI21" si="243">IF(E21="","",E21-E$4)</f>
        <v>1</v>
      </c>
      <c r="AB21" s="7">
        <f t="shared" si="243"/>
        <v>1</v>
      </c>
      <c r="AC21" s="7">
        <f t="shared" si="243"/>
        <v>1</v>
      </c>
      <c r="AD21" s="7">
        <f t="shared" si="243"/>
        <v>1</v>
      </c>
      <c r="AE21" s="7">
        <f t="shared" si="243"/>
        <v>1</v>
      </c>
      <c r="AF21" s="7">
        <f t="shared" si="243"/>
        <v>0</v>
      </c>
      <c r="AG21" s="7">
        <f t="shared" si="243"/>
        <v>1</v>
      </c>
      <c r="AH21" s="7">
        <f t="shared" si="243"/>
        <v>1</v>
      </c>
      <c r="AI21" s="7">
        <f t="shared" si="243"/>
        <v>1</v>
      </c>
      <c r="AJ21" s="7">
        <f t="shared" ref="AJ21:AR21" si="244">IF(O21="","",O21-O$4)</f>
        <v>2</v>
      </c>
      <c r="AK21" s="7">
        <f t="shared" si="244"/>
        <v>1</v>
      </c>
      <c r="AL21" s="7">
        <f t="shared" si="244"/>
        <v>0</v>
      </c>
      <c r="AM21" s="7">
        <f t="shared" si="244"/>
        <v>0</v>
      </c>
      <c r="AN21" s="7">
        <f t="shared" si="244"/>
        <v>-1</v>
      </c>
      <c r="AO21" s="7">
        <f t="shared" si="244"/>
        <v>1</v>
      </c>
      <c r="AP21" s="7">
        <f t="shared" si="244"/>
        <v>1</v>
      </c>
      <c r="AQ21" s="7">
        <f t="shared" si="244"/>
        <v>1</v>
      </c>
      <c r="AR21" s="7">
        <f t="shared" si="244"/>
        <v>0</v>
      </c>
      <c r="AS21" s="75">
        <f t="shared" ref="AS21" si="245">COUNTIF($AA21:$AR21,"=-2")</f>
        <v>0</v>
      </c>
      <c r="AT21" s="76">
        <f t="shared" ref="AT21" si="246">COUNTIF($AA21:$AR21,"=-1")</f>
        <v>1</v>
      </c>
      <c r="AU21" s="76">
        <f t="shared" ref="AU21" si="247">COUNTIF($AA21:$AR21,"=0")</f>
        <v>4</v>
      </c>
      <c r="AV21" s="76">
        <f t="shared" ref="AV21" si="248">COUNTIF($AA21:$AR21,"=1")</f>
        <v>12</v>
      </c>
      <c r="AW21" s="76">
        <f t="shared" ref="AW21" si="249">COUNTIF($AA21:$AR21,"=2")</f>
        <v>1</v>
      </c>
      <c r="AX21" s="77">
        <f t="shared" ref="AX21" si="250">COUNTIF($AA21:$AR21,"&gt;2")</f>
        <v>0</v>
      </c>
      <c r="AY21" s="50" t="str">
        <f t="shared" ref="AY21:BN21" si="251">IF(AA$4=3,AA21,"")</f>
        <v/>
      </c>
      <c r="AZ21" s="50" t="str">
        <f t="shared" si="251"/>
        <v/>
      </c>
      <c r="BA21" s="50">
        <f t="shared" si="251"/>
        <v>1</v>
      </c>
      <c r="BB21" s="50" t="str">
        <f t="shared" si="251"/>
        <v/>
      </c>
      <c r="BC21" s="50" t="str">
        <f t="shared" si="251"/>
        <v/>
      </c>
      <c r="BD21" s="50">
        <f t="shared" si="251"/>
        <v>0</v>
      </c>
      <c r="BE21" s="50" t="str">
        <f t="shared" si="251"/>
        <v/>
      </c>
      <c r="BF21" s="50" t="str">
        <f t="shared" si="251"/>
        <v/>
      </c>
      <c r="BG21" s="50" t="str">
        <f t="shared" si="251"/>
        <v/>
      </c>
      <c r="BH21" s="50" t="str">
        <f t="shared" si="251"/>
        <v/>
      </c>
      <c r="BI21" s="50">
        <f t="shared" si="251"/>
        <v>1</v>
      </c>
      <c r="BJ21" s="50" t="str">
        <f t="shared" si="251"/>
        <v/>
      </c>
      <c r="BK21" s="50">
        <f t="shared" si="251"/>
        <v>0</v>
      </c>
      <c r="BL21" s="50" t="str">
        <f t="shared" si="251"/>
        <v/>
      </c>
      <c r="BM21" s="50" t="str">
        <f t="shared" si="251"/>
        <v/>
      </c>
      <c r="BN21" s="50" t="str">
        <f t="shared" si="251"/>
        <v/>
      </c>
      <c r="BO21" s="50" t="str">
        <f t="shared" ref="BO21:BP21" si="252">IF(AQ$4=3,AQ21,"")</f>
        <v/>
      </c>
      <c r="BP21" s="51" t="str">
        <f t="shared" si="252"/>
        <v/>
      </c>
      <c r="BQ21" s="50">
        <f t="shared" ref="BQ21:CF21" si="253">IF(AA$4=4,AA21,"")</f>
        <v>1</v>
      </c>
      <c r="BR21" s="50">
        <f t="shared" si="253"/>
        <v>1</v>
      </c>
      <c r="BS21" s="50" t="str">
        <f t="shared" si="253"/>
        <v/>
      </c>
      <c r="BT21" s="50">
        <f t="shared" si="253"/>
        <v>1</v>
      </c>
      <c r="BU21" s="50" t="str">
        <f t="shared" si="253"/>
        <v/>
      </c>
      <c r="BV21" s="50" t="str">
        <f t="shared" si="253"/>
        <v/>
      </c>
      <c r="BW21" s="50">
        <f t="shared" si="253"/>
        <v>1</v>
      </c>
      <c r="BX21" s="50" t="str">
        <f t="shared" si="253"/>
        <v/>
      </c>
      <c r="BY21" s="50">
        <f t="shared" si="253"/>
        <v>1</v>
      </c>
      <c r="BZ21" s="50">
        <f t="shared" si="253"/>
        <v>2</v>
      </c>
      <c r="CA21" s="50" t="str">
        <f t="shared" si="253"/>
        <v/>
      </c>
      <c r="CB21" s="50">
        <f t="shared" si="253"/>
        <v>0</v>
      </c>
      <c r="CC21" s="50" t="str">
        <f t="shared" si="253"/>
        <v/>
      </c>
      <c r="CD21" s="50" t="str">
        <f t="shared" si="253"/>
        <v/>
      </c>
      <c r="CE21" s="50">
        <f t="shared" si="253"/>
        <v>1</v>
      </c>
      <c r="CF21" s="50">
        <f t="shared" si="253"/>
        <v>1</v>
      </c>
      <c r="CG21" s="50">
        <f t="shared" ref="CG21:CH21" si="254">IF(AQ$4=4,AQ21,"")</f>
        <v>1</v>
      </c>
      <c r="CH21" s="50" t="str">
        <f t="shared" si="254"/>
        <v/>
      </c>
      <c r="CI21" s="61" t="str">
        <f t="shared" ref="CI21:CX21" si="255">IF(AA$4=5,AA21,"")</f>
        <v/>
      </c>
      <c r="CJ21" s="50" t="str">
        <f t="shared" si="255"/>
        <v/>
      </c>
      <c r="CK21" s="50" t="str">
        <f t="shared" si="255"/>
        <v/>
      </c>
      <c r="CL21" s="50" t="str">
        <f t="shared" si="255"/>
        <v/>
      </c>
      <c r="CM21" s="50">
        <f t="shared" si="255"/>
        <v>1</v>
      </c>
      <c r="CN21" s="50" t="str">
        <f t="shared" si="255"/>
        <v/>
      </c>
      <c r="CO21" s="50" t="str">
        <f t="shared" si="255"/>
        <v/>
      </c>
      <c r="CP21" s="50">
        <f t="shared" si="255"/>
        <v>1</v>
      </c>
      <c r="CQ21" s="50" t="str">
        <f t="shared" si="255"/>
        <v/>
      </c>
      <c r="CR21" s="50" t="str">
        <f t="shared" si="255"/>
        <v/>
      </c>
      <c r="CS21" s="50" t="str">
        <f t="shared" si="255"/>
        <v/>
      </c>
      <c r="CT21" s="50" t="str">
        <f t="shared" si="255"/>
        <v/>
      </c>
      <c r="CU21" s="50" t="str">
        <f t="shared" si="255"/>
        <v/>
      </c>
      <c r="CV21" s="50">
        <f t="shared" si="255"/>
        <v>-1</v>
      </c>
      <c r="CW21" s="50" t="str">
        <f t="shared" si="255"/>
        <v/>
      </c>
      <c r="CX21" s="50" t="str">
        <f t="shared" si="255"/>
        <v/>
      </c>
      <c r="CY21" s="50" t="str">
        <f t="shared" ref="CY21:CZ21" si="256">IF(AQ$4=5,AQ21,"")</f>
        <v/>
      </c>
      <c r="CZ21" s="50">
        <f t="shared" si="256"/>
        <v>0</v>
      </c>
      <c r="DA21" s="78">
        <f t="shared" ref="DA21" si="257">SUM(AY21:BP21)</f>
        <v>2</v>
      </c>
      <c r="DB21" s="79">
        <f t="shared" ref="DB21" si="258">SUM(BQ21:CH21)</f>
        <v>10</v>
      </c>
      <c r="DC21" s="80">
        <f t="shared" ref="DC21" si="259">SUM(CI21:CZ21)</f>
        <v>1</v>
      </c>
      <c r="DD21" s="81"/>
    </row>
    <row r="22" spans="1:108" s="82" customFormat="1" ht="18">
      <c r="A22" s="99" t="s">
        <v>154</v>
      </c>
      <c r="B22" s="72" t="s">
        <v>134</v>
      </c>
      <c r="C22" s="54" t="s">
        <v>52</v>
      </c>
      <c r="D22" s="55"/>
      <c r="E22" s="56">
        <f>VLOOKUP($C22, 'TEAM DETAIL SCORING'!$C$4:'TEAM DETAIL SCORING'!$Y$250,3,FALSE)</f>
        <v>6</v>
      </c>
      <c r="F22" s="56">
        <f>VLOOKUP($C22, 'TEAM DETAIL SCORING'!$C$4:'TEAM DETAIL SCORING'!$Y$250,4,FALSE)</f>
        <v>5</v>
      </c>
      <c r="G22" s="56">
        <f>VLOOKUP($C22, 'TEAM DETAIL SCORING'!$C$4:'TEAM DETAIL SCORING'!$Y$250,5,FALSE)</f>
        <v>3</v>
      </c>
      <c r="H22" s="56">
        <f>VLOOKUP($C22, 'TEAM DETAIL SCORING'!$C$4:'TEAM DETAIL SCORING'!$Y$250,6,FALSE)</f>
        <v>5</v>
      </c>
      <c r="I22" s="56">
        <f>VLOOKUP($C22, 'TEAM DETAIL SCORING'!$C$4:'TEAM DETAIL SCORING'!$Y$250,7,FALSE)</f>
        <v>5</v>
      </c>
      <c r="J22" s="56">
        <f>VLOOKUP($C22, 'TEAM DETAIL SCORING'!$C$4:'TEAM DETAIL SCORING'!$Y$250,8,FALSE)</f>
        <v>4</v>
      </c>
      <c r="K22" s="56">
        <f>VLOOKUP($C22, 'TEAM DETAIL SCORING'!$C$4:'TEAM DETAIL SCORING'!$Y$250,9,FALSE)</f>
        <v>6</v>
      </c>
      <c r="L22" s="56">
        <f>VLOOKUP($C22, 'TEAM DETAIL SCORING'!$C$4:'TEAM DETAIL SCORING'!$Y$250,10,FALSE)</f>
        <v>5</v>
      </c>
      <c r="M22" s="56">
        <f>VLOOKUP($C22, 'TEAM DETAIL SCORING'!$C$4:'TEAM DETAIL SCORING'!$Y$250,11,FALSE)</f>
        <v>6</v>
      </c>
      <c r="N22" s="57">
        <f>VLOOKUP($C22, 'TEAM DETAIL SCORING'!$C$4:'TEAM DETAIL SCORING'!$Y$250,12,FALSE)</f>
        <v>45</v>
      </c>
      <c r="O22" s="56">
        <f>VLOOKUP($C22, 'TEAM DETAIL SCORING'!$C$4:'TEAM DETAIL SCORING'!$Y$250,13,FALSE)</f>
        <v>4</v>
      </c>
      <c r="P22" s="56">
        <f>VLOOKUP($C22, 'TEAM DETAIL SCORING'!$C$4:'TEAM DETAIL SCORING'!$Y$250,14,FALSE)</f>
        <v>3</v>
      </c>
      <c r="Q22" s="56">
        <f>VLOOKUP($C22, 'TEAM DETAIL SCORING'!$C$4:'TEAM DETAIL SCORING'!$Y$250,15,FALSE)</f>
        <v>5</v>
      </c>
      <c r="R22" s="56">
        <f>VLOOKUP($C22, 'TEAM DETAIL SCORING'!$C$4:'TEAM DETAIL SCORING'!$Y$250,16,FALSE)</f>
        <v>4</v>
      </c>
      <c r="S22" s="56">
        <f>VLOOKUP($C22, 'TEAM DETAIL SCORING'!$C$4:'TEAM DETAIL SCORING'!$Y$250,17,FALSE)</f>
        <v>6</v>
      </c>
      <c r="T22" s="56">
        <f>VLOOKUP($C22, 'TEAM DETAIL SCORING'!$C$4:'TEAM DETAIL SCORING'!$Y$250,18,FALSE)</f>
        <v>4</v>
      </c>
      <c r="U22" s="56">
        <f>VLOOKUP($C22, 'TEAM DETAIL SCORING'!$C$4:'TEAM DETAIL SCORING'!$Y$250,19,FALSE)</f>
        <v>5</v>
      </c>
      <c r="V22" s="56">
        <f>VLOOKUP($C22, 'TEAM DETAIL SCORING'!$C$4:'TEAM DETAIL SCORING'!$Y$250,20,FALSE)</f>
        <v>5</v>
      </c>
      <c r="W22" s="56">
        <f>VLOOKUP($C22, 'TEAM DETAIL SCORING'!$C$4:'TEAM DETAIL SCORING'!$Y$250,21,FALSE)</f>
        <v>5</v>
      </c>
      <c r="X22" s="57">
        <f>VLOOKUP($C22, 'TEAM DETAIL SCORING'!$C$4:'TEAM DETAIL SCORING'!$Y$250,22,FALSE)</f>
        <v>41</v>
      </c>
      <c r="Y22" s="73">
        <f t="shared" si="8"/>
        <v>86</v>
      </c>
      <c r="Z22" s="74"/>
      <c r="AA22" s="7">
        <f t="shared" ref="AA22:AI22" si="260">IF(E22="","",E22-E$4)</f>
        <v>2</v>
      </c>
      <c r="AB22" s="7">
        <f t="shared" si="260"/>
        <v>1</v>
      </c>
      <c r="AC22" s="7">
        <f t="shared" si="260"/>
        <v>0</v>
      </c>
      <c r="AD22" s="7">
        <f t="shared" si="260"/>
        <v>1</v>
      </c>
      <c r="AE22" s="7">
        <f t="shared" si="260"/>
        <v>0</v>
      </c>
      <c r="AF22" s="7">
        <f t="shared" si="260"/>
        <v>1</v>
      </c>
      <c r="AG22" s="7">
        <f t="shared" si="260"/>
        <v>2</v>
      </c>
      <c r="AH22" s="7">
        <f t="shared" si="260"/>
        <v>0</v>
      </c>
      <c r="AI22" s="7">
        <f t="shared" si="260"/>
        <v>2</v>
      </c>
      <c r="AJ22" s="7">
        <f t="shared" ref="AJ22:AR22" si="261">IF(O22="","",O22-O$4)</f>
        <v>0</v>
      </c>
      <c r="AK22" s="7">
        <f t="shared" si="261"/>
        <v>0</v>
      </c>
      <c r="AL22" s="7">
        <f t="shared" si="261"/>
        <v>1</v>
      </c>
      <c r="AM22" s="7">
        <f t="shared" si="261"/>
        <v>1</v>
      </c>
      <c r="AN22" s="7">
        <f t="shared" si="261"/>
        <v>1</v>
      </c>
      <c r="AO22" s="7">
        <f t="shared" si="261"/>
        <v>0</v>
      </c>
      <c r="AP22" s="7">
        <f t="shared" si="261"/>
        <v>1</v>
      </c>
      <c r="AQ22" s="7">
        <f t="shared" si="261"/>
        <v>1</v>
      </c>
      <c r="AR22" s="7">
        <f t="shared" si="261"/>
        <v>0</v>
      </c>
      <c r="AS22" s="75">
        <f t="shared" ref="AS22" si="262">COUNTIF($AA22:$AR22,"=-2")</f>
        <v>0</v>
      </c>
      <c r="AT22" s="76">
        <f t="shared" ref="AT22" si="263">COUNTIF($AA22:$AR22,"=-1")</f>
        <v>0</v>
      </c>
      <c r="AU22" s="76">
        <f t="shared" ref="AU22" si="264">COUNTIF($AA22:$AR22,"=0")</f>
        <v>7</v>
      </c>
      <c r="AV22" s="76">
        <f t="shared" ref="AV22" si="265">COUNTIF($AA22:$AR22,"=1")</f>
        <v>8</v>
      </c>
      <c r="AW22" s="76">
        <f t="shared" ref="AW22" si="266">COUNTIF($AA22:$AR22,"=2")</f>
        <v>3</v>
      </c>
      <c r="AX22" s="77">
        <f t="shared" ref="AX22" si="267">COUNTIF($AA22:$AR22,"&gt;2")</f>
        <v>0</v>
      </c>
      <c r="AY22" s="50" t="str">
        <f t="shared" ref="AY22:BN22" si="268">IF(AA$4=3,AA22,"")</f>
        <v/>
      </c>
      <c r="AZ22" s="50" t="str">
        <f t="shared" si="268"/>
        <v/>
      </c>
      <c r="BA22" s="50">
        <f t="shared" si="268"/>
        <v>0</v>
      </c>
      <c r="BB22" s="50" t="str">
        <f t="shared" si="268"/>
        <v/>
      </c>
      <c r="BC22" s="50" t="str">
        <f t="shared" si="268"/>
        <v/>
      </c>
      <c r="BD22" s="50">
        <f t="shared" si="268"/>
        <v>1</v>
      </c>
      <c r="BE22" s="50" t="str">
        <f t="shared" si="268"/>
        <v/>
      </c>
      <c r="BF22" s="50" t="str">
        <f t="shared" si="268"/>
        <v/>
      </c>
      <c r="BG22" s="50" t="str">
        <f t="shared" si="268"/>
        <v/>
      </c>
      <c r="BH22" s="50" t="str">
        <f t="shared" si="268"/>
        <v/>
      </c>
      <c r="BI22" s="50">
        <f t="shared" si="268"/>
        <v>0</v>
      </c>
      <c r="BJ22" s="50" t="str">
        <f t="shared" si="268"/>
        <v/>
      </c>
      <c r="BK22" s="50">
        <f t="shared" si="268"/>
        <v>1</v>
      </c>
      <c r="BL22" s="50" t="str">
        <f t="shared" si="268"/>
        <v/>
      </c>
      <c r="BM22" s="50" t="str">
        <f t="shared" si="268"/>
        <v/>
      </c>
      <c r="BN22" s="50" t="str">
        <f t="shared" si="268"/>
        <v/>
      </c>
      <c r="BO22" s="50" t="str">
        <f t="shared" ref="BO22:BP22" si="269">IF(AQ$4=3,AQ22,"")</f>
        <v/>
      </c>
      <c r="BP22" s="51" t="str">
        <f t="shared" si="269"/>
        <v/>
      </c>
      <c r="BQ22" s="50">
        <f t="shared" ref="BQ22:CF22" si="270">IF(AA$4=4,AA22,"")</f>
        <v>2</v>
      </c>
      <c r="BR22" s="50">
        <f t="shared" si="270"/>
        <v>1</v>
      </c>
      <c r="BS22" s="50" t="str">
        <f t="shared" si="270"/>
        <v/>
      </c>
      <c r="BT22" s="50">
        <f t="shared" si="270"/>
        <v>1</v>
      </c>
      <c r="BU22" s="50" t="str">
        <f t="shared" si="270"/>
        <v/>
      </c>
      <c r="BV22" s="50" t="str">
        <f t="shared" si="270"/>
        <v/>
      </c>
      <c r="BW22" s="50">
        <f t="shared" si="270"/>
        <v>2</v>
      </c>
      <c r="BX22" s="50" t="str">
        <f t="shared" si="270"/>
        <v/>
      </c>
      <c r="BY22" s="50">
        <f t="shared" si="270"/>
        <v>2</v>
      </c>
      <c r="BZ22" s="50">
        <f t="shared" si="270"/>
        <v>0</v>
      </c>
      <c r="CA22" s="50" t="str">
        <f t="shared" si="270"/>
        <v/>
      </c>
      <c r="CB22" s="50">
        <f t="shared" si="270"/>
        <v>1</v>
      </c>
      <c r="CC22" s="50" t="str">
        <f t="shared" si="270"/>
        <v/>
      </c>
      <c r="CD22" s="50" t="str">
        <f t="shared" si="270"/>
        <v/>
      </c>
      <c r="CE22" s="50">
        <f t="shared" si="270"/>
        <v>0</v>
      </c>
      <c r="CF22" s="50">
        <f t="shared" si="270"/>
        <v>1</v>
      </c>
      <c r="CG22" s="50">
        <f t="shared" ref="CG22:CH22" si="271">IF(AQ$4=4,AQ22,"")</f>
        <v>1</v>
      </c>
      <c r="CH22" s="50" t="str">
        <f t="shared" si="271"/>
        <v/>
      </c>
      <c r="CI22" s="61" t="str">
        <f t="shared" ref="CI22:CX22" si="272">IF(AA$4=5,AA22,"")</f>
        <v/>
      </c>
      <c r="CJ22" s="50" t="str">
        <f t="shared" si="272"/>
        <v/>
      </c>
      <c r="CK22" s="50" t="str">
        <f t="shared" si="272"/>
        <v/>
      </c>
      <c r="CL22" s="50" t="str">
        <f t="shared" si="272"/>
        <v/>
      </c>
      <c r="CM22" s="50">
        <f t="shared" si="272"/>
        <v>0</v>
      </c>
      <c r="CN22" s="50" t="str">
        <f t="shared" si="272"/>
        <v/>
      </c>
      <c r="CO22" s="50" t="str">
        <f t="shared" si="272"/>
        <v/>
      </c>
      <c r="CP22" s="50">
        <f t="shared" si="272"/>
        <v>0</v>
      </c>
      <c r="CQ22" s="50" t="str">
        <f t="shared" si="272"/>
        <v/>
      </c>
      <c r="CR22" s="50" t="str">
        <f t="shared" si="272"/>
        <v/>
      </c>
      <c r="CS22" s="50" t="str">
        <f t="shared" si="272"/>
        <v/>
      </c>
      <c r="CT22" s="50" t="str">
        <f t="shared" si="272"/>
        <v/>
      </c>
      <c r="CU22" s="50" t="str">
        <f t="shared" si="272"/>
        <v/>
      </c>
      <c r="CV22" s="50">
        <f t="shared" si="272"/>
        <v>1</v>
      </c>
      <c r="CW22" s="50" t="str">
        <f t="shared" si="272"/>
        <v/>
      </c>
      <c r="CX22" s="50" t="str">
        <f t="shared" si="272"/>
        <v/>
      </c>
      <c r="CY22" s="50" t="str">
        <f t="shared" ref="CY22:CZ22" si="273">IF(AQ$4=5,AQ22,"")</f>
        <v/>
      </c>
      <c r="CZ22" s="50">
        <f t="shared" si="273"/>
        <v>0</v>
      </c>
      <c r="DA22" s="78">
        <f t="shared" ref="DA22" si="274">SUM(AY22:BP22)</f>
        <v>2</v>
      </c>
      <c r="DB22" s="79">
        <f t="shared" ref="DB22" si="275">SUM(BQ22:CH22)</f>
        <v>11</v>
      </c>
      <c r="DC22" s="80">
        <f t="shared" ref="DC22" si="276">SUM(CI22:CZ22)</f>
        <v>1</v>
      </c>
      <c r="DD22" s="81"/>
    </row>
    <row r="23" spans="1:108" ht="18">
      <c r="A23" s="100" t="s">
        <v>154</v>
      </c>
      <c r="B23" s="72" t="s">
        <v>132</v>
      </c>
      <c r="C23" s="97" t="s">
        <v>109</v>
      </c>
      <c r="D23" s="98"/>
      <c r="E23" s="56">
        <f>VLOOKUP($C23, 'TEAM DETAIL SCORING'!$C$4:'TEAM DETAIL SCORING'!$Y$250,3,FALSE)</f>
        <v>4</v>
      </c>
      <c r="F23" s="56">
        <f>VLOOKUP($C23, 'TEAM DETAIL SCORING'!$C$4:'TEAM DETAIL SCORING'!$Y$250,4,FALSE)</f>
        <v>4</v>
      </c>
      <c r="G23" s="56">
        <f>VLOOKUP($C23, 'TEAM DETAIL SCORING'!$C$4:'TEAM DETAIL SCORING'!$Y$250,5,FALSE)</f>
        <v>4</v>
      </c>
      <c r="H23" s="56">
        <f>VLOOKUP($C23, 'TEAM DETAIL SCORING'!$C$4:'TEAM DETAIL SCORING'!$Y$250,6,FALSE)</f>
        <v>6</v>
      </c>
      <c r="I23" s="56">
        <f>VLOOKUP($C23, 'TEAM DETAIL SCORING'!$C$4:'TEAM DETAIL SCORING'!$Y$250,7,FALSE)</f>
        <v>5</v>
      </c>
      <c r="J23" s="56">
        <f>VLOOKUP($C23, 'TEAM DETAIL SCORING'!$C$4:'TEAM DETAIL SCORING'!$Y$250,8,FALSE)</f>
        <v>3</v>
      </c>
      <c r="K23" s="56">
        <f>VLOOKUP($C23, 'TEAM DETAIL SCORING'!$C$4:'TEAM DETAIL SCORING'!$Y$250,9,FALSE)</f>
        <v>5</v>
      </c>
      <c r="L23" s="56">
        <f>VLOOKUP($C23, 'TEAM DETAIL SCORING'!$C$4:'TEAM DETAIL SCORING'!$Y$250,10,FALSE)</f>
        <v>6</v>
      </c>
      <c r="M23" s="56">
        <f>VLOOKUP($C23, 'TEAM DETAIL SCORING'!$C$4:'TEAM DETAIL SCORING'!$Y$250,11,FALSE)</f>
        <v>5</v>
      </c>
      <c r="N23" s="57">
        <f>VLOOKUP($C23, 'TEAM DETAIL SCORING'!$C$4:'TEAM DETAIL SCORING'!$Y$250,12,FALSE)</f>
        <v>42</v>
      </c>
      <c r="O23" s="56">
        <f>VLOOKUP($C23, 'TEAM DETAIL SCORING'!$C$4:'TEAM DETAIL SCORING'!$Y$250,13,FALSE)</f>
        <v>5</v>
      </c>
      <c r="P23" s="56">
        <f>VLOOKUP($C23, 'TEAM DETAIL SCORING'!$C$4:'TEAM DETAIL SCORING'!$Y$250,14,FALSE)</f>
        <v>3</v>
      </c>
      <c r="Q23" s="56">
        <f>VLOOKUP($C23, 'TEAM DETAIL SCORING'!$C$4:'TEAM DETAIL SCORING'!$Y$250,15,FALSE)</f>
        <v>5</v>
      </c>
      <c r="R23" s="56">
        <f>VLOOKUP($C23, 'TEAM DETAIL SCORING'!$C$4:'TEAM DETAIL SCORING'!$Y$250,16,FALSE)</f>
        <v>3</v>
      </c>
      <c r="S23" s="56">
        <f>VLOOKUP($C23, 'TEAM DETAIL SCORING'!$C$4:'TEAM DETAIL SCORING'!$Y$250,17,FALSE)</f>
        <v>6</v>
      </c>
      <c r="T23" s="56">
        <f>VLOOKUP($C23, 'TEAM DETAIL SCORING'!$C$4:'TEAM DETAIL SCORING'!$Y$250,18,FALSE)</f>
        <v>5</v>
      </c>
      <c r="U23" s="56">
        <f>VLOOKUP($C23, 'TEAM DETAIL SCORING'!$C$4:'TEAM DETAIL SCORING'!$Y$250,19,FALSE)</f>
        <v>5</v>
      </c>
      <c r="V23" s="56">
        <f>VLOOKUP($C23, 'TEAM DETAIL SCORING'!$C$4:'TEAM DETAIL SCORING'!$Y$250,20,FALSE)</f>
        <v>6</v>
      </c>
      <c r="W23" s="56">
        <f>VLOOKUP($C23, 'TEAM DETAIL SCORING'!$C$4:'TEAM DETAIL SCORING'!$Y$250,21,FALSE)</f>
        <v>6</v>
      </c>
      <c r="X23" s="57">
        <f>VLOOKUP($C23, 'TEAM DETAIL SCORING'!$C$4:'TEAM DETAIL SCORING'!$Y$250,22,FALSE)</f>
        <v>44</v>
      </c>
      <c r="Y23" s="57">
        <f t="shared" si="8"/>
        <v>86</v>
      </c>
      <c r="Z23" s="21"/>
      <c r="AA23" s="7">
        <f t="shared" ref="AA23:AI24" si="277">IF(E23="","",E23-E$4)</f>
        <v>0</v>
      </c>
      <c r="AB23" s="7">
        <f t="shared" si="277"/>
        <v>0</v>
      </c>
      <c r="AC23" s="7">
        <f t="shared" si="277"/>
        <v>1</v>
      </c>
      <c r="AD23" s="7">
        <f t="shared" si="277"/>
        <v>2</v>
      </c>
      <c r="AE23" s="7">
        <f t="shared" si="277"/>
        <v>0</v>
      </c>
      <c r="AF23" s="7">
        <f t="shared" si="277"/>
        <v>0</v>
      </c>
      <c r="AG23" s="7">
        <f t="shared" si="277"/>
        <v>1</v>
      </c>
      <c r="AH23" s="7">
        <f t="shared" si="277"/>
        <v>1</v>
      </c>
      <c r="AI23" s="7">
        <f t="shared" si="277"/>
        <v>1</v>
      </c>
      <c r="AJ23" s="7">
        <f t="shared" ref="AJ23:AR24" si="278">IF(O23="","",O23-O$4)</f>
        <v>1</v>
      </c>
      <c r="AK23" s="7">
        <f t="shared" si="278"/>
        <v>0</v>
      </c>
      <c r="AL23" s="7">
        <f t="shared" si="278"/>
        <v>1</v>
      </c>
      <c r="AM23" s="7">
        <f t="shared" si="278"/>
        <v>0</v>
      </c>
      <c r="AN23" s="7">
        <f t="shared" si="278"/>
        <v>1</v>
      </c>
      <c r="AO23" s="7">
        <f t="shared" si="278"/>
        <v>1</v>
      </c>
      <c r="AP23" s="7">
        <f t="shared" si="278"/>
        <v>1</v>
      </c>
      <c r="AQ23" s="7">
        <f t="shared" si="278"/>
        <v>2</v>
      </c>
      <c r="AR23" s="7">
        <f t="shared" si="278"/>
        <v>1</v>
      </c>
      <c r="AS23" s="65">
        <f t="shared" ref="AS23:AS24" si="279">COUNTIF($AA23:$AR23,"=-2")</f>
        <v>0</v>
      </c>
      <c r="AT23" s="66">
        <f t="shared" ref="AT23:AT24" si="280">COUNTIF($AA23:$AR23,"=-1")</f>
        <v>0</v>
      </c>
      <c r="AU23" s="66">
        <f t="shared" ref="AU23:AU24" si="281">COUNTIF($AA23:$AR23,"=0")</f>
        <v>6</v>
      </c>
      <c r="AV23" s="66">
        <f t="shared" ref="AV23:AV24" si="282">COUNTIF($AA23:$AR23,"=1")</f>
        <v>10</v>
      </c>
      <c r="AW23" s="66">
        <f t="shared" ref="AW23:AW24" si="283">COUNTIF($AA23:$AR23,"=2")</f>
        <v>2</v>
      </c>
      <c r="AX23" s="67">
        <f t="shared" ref="AX23:AX24" si="284">COUNTIF($AA23:$AR23,"&gt;2")</f>
        <v>0</v>
      </c>
      <c r="AY23" s="50" t="str">
        <f t="shared" ref="AY23:BN24" si="285">IF(AA$4=3,AA23,"")</f>
        <v/>
      </c>
      <c r="AZ23" s="50" t="str">
        <f t="shared" si="285"/>
        <v/>
      </c>
      <c r="BA23" s="50">
        <f t="shared" si="285"/>
        <v>1</v>
      </c>
      <c r="BB23" s="50" t="str">
        <f t="shared" si="285"/>
        <v/>
      </c>
      <c r="BC23" s="50" t="str">
        <f t="shared" si="285"/>
        <v/>
      </c>
      <c r="BD23" s="50">
        <f t="shared" si="285"/>
        <v>0</v>
      </c>
      <c r="BE23" s="50" t="str">
        <f t="shared" si="285"/>
        <v/>
      </c>
      <c r="BF23" s="50" t="str">
        <f t="shared" si="285"/>
        <v/>
      </c>
      <c r="BG23" s="50" t="str">
        <f t="shared" si="285"/>
        <v/>
      </c>
      <c r="BH23" s="50" t="str">
        <f t="shared" si="285"/>
        <v/>
      </c>
      <c r="BI23" s="50">
        <f t="shared" si="285"/>
        <v>0</v>
      </c>
      <c r="BJ23" s="50" t="str">
        <f t="shared" si="285"/>
        <v/>
      </c>
      <c r="BK23" s="50">
        <f t="shared" si="285"/>
        <v>0</v>
      </c>
      <c r="BL23" s="50" t="str">
        <f t="shared" si="285"/>
        <v/>
      </c>
      <c r="BM23" s="50" t="str">
        <f t="shared" si="285"/>
        <v/>
      </c>
      <c r="BN23" s="50" t="str">
        <f t="shared" si="285"/>
        <v/>
      </c>
      <c r="BO23" s="50" t="str">
        <f t="shared" ref="BO23:BP24" si="286">IF(AQ$4=3,AQ23,"")</f>
        <v/>
      </c>
      <c r="BP23" s="51" t="str">
        <f t="shared" si="286"/>
        <v/>
      </c>
      <c r="BQ23" s="50">
        <f t="shared" ref="BQ23:CF24" si="287">IF(AA$4=4,AA23,"")</f>
        <v>0</v>
      </c>
      <c r="BR23" s="50">
        <f t="shared" si="287"/>
        <v>0</v>
      </c>
      <c r="BS23" s="50" t="str">
        <f t="shared" si="287"/>
        <v/>
      </c>
      <c r="BT23" s="50">
        <f t="shared" si="287"/>
        <v>2</v>
      </c>
      <c r="BU23" s="50" t="str">
        <f t="shared" si="287"/>
        <v/>
      </c>
      <c r="BV23" s="50" t="str">
        <f t="shared" si="287"/>
        <v/>
      </c>
      <c r="BW23" s="50">
        <f t="shared" si="287"/>
        <v>1</v>
      </c>
      <c r="BX23" s="50" t="str">
        <f t="shared" si="287"/>
        <v/>
      </c>
      <c r="BY23" s="50">
        <f t="shared" si="287"/>
        <v>1</v>
      </c>
      <c r="BZ23" s="50">
        <f t="shared" si="287"/>
        <v>1</v>
      </c>
      <c r="CA23" s="50" t="str">
        <f t="shared" si="287"/>
        <v/>
      </c>
      <c r="CB23" s="50">
        <f t="shared" si="287"/>
        <v>1</v>
      </c>
      <c r="CC23" s="50" t="str">
        <f t="shared" si="287"/>
        <v/>
      </c>
      <c r="CD23" s="50" t="str">
        <f t="shared" si="287"/>
        <v/>
      </c>
      <c r="CE23" s="50">
        <f t="shared" si="287"/>
        <v>1</v>
      </c>
      <c r="CF23" s="50">
        <f t="shared" si="287"/>
        <v>1</v>
      </c>
      <c r="CG23" s="50">
        <f t="shared" ref="CG23:CH24" si="288">IF(AQ$4=4,AQ23,"")</f>
        <v>2</v>
      </c>
      <c r="CH23" s="50" t="str">
        <f t="shared" si="288"/>
        <v/>
      </c>
      <c r="CI23" s="61" t="str">
        <f t="shared" ref="CI23:CX24" si="289">IF(AA$4=5,AA23,"")</f>
        <v/>
      </c>
      <c r="CJ23" s="50" t="str">
        <f t="shared" si="289"/>
        <v/>
      </c>
      <c r="CK23" s="50" t="str">
        <f t="shared" si="289"/>
        <v/>
      </c>
      <c r="CL23" s="50" t="str">
        <f t="shared" si="289"/>
        <v/>
      </c>
      <c r="CM23" s="50">
        <f t="shared" si="289"/>
        <v>0</v>
      </c>
      <c r="CN23" s="50" t="str">
        <f t="shared" si="289"/>
        <v/>
      </c>
      <c r="CO23" s="50" t="str">
        <f t="shared" si="289"/>
        <v/>
      </c>
      <c r="CP23" s="50">
        <f t="shared" si="289"/>
        <v>1</v>
      </c>
      <c r="CQ23" s="50" t="str">
        <f t="shared" si="289"/>
        <v/>
      </c>
      <c r="CR23" s="50" t="str">
        <f t="shared" si="289"/>
        <v/>
      </c>
      <c r="CS23" s="50" t="str">
        <f t="shared" si="289"/>
        <v/>
      </c>
      <c r="CT23" s="50" t="str">
        <f t="shared" si="289"/>
        <v/>
      </c>
      <c r="CU23" s="50" t="str">
        <f t="shared" si="289"/>
        <v/>
      </c>
      <c r="CV23" s="50">
        <f t="shared" si="289"/>
        <v>1</v>
      </c>
      <c r="CW23" s="50" t="str">
        <f t="shared" si="289"/>
        <v/>
      </c>
      <c r="CX23" s="50" t="str">
        <f t="shared" si="289"/>
        <v/>
      </c>
      <c r="CY23" s="50" t="str">
        <f t="shared" ref="CY23:CZ24" si="290">IF(AQ$4=5,AQ23,"")</f>
        <v/>
      </c>
      <c r="CZ23" s="50">
        <f t="shared" si="290"/>
        <v>1</v>
      </c>
      <c r="DA23" s="68">
        <f t="shared" ref="DA23:DA24" si="291">SUM(AY23:BP23)</f>
        <v>1</v>
      </c>
      <c r="DB23" s="69">
        <f t="shared" ref="DB23:DB24" si="292">SUM(BQ23:CH23)</f>
        <v>10</v>
      </c>
      <c r="DC23" s="70">
        <f t="shared" ref="DC23:DC24" si="293">SUM(CI23:CZ23)</f>
        <v>3</v>
      </c>
      <c r="DD23" s="27"/>
    </row>
    <row r="24" spans="1:108" s="82" customFormat="1" ht="18">
      <c r="A24" s="99">
        <v>19</v>
      </c>
      <c r="B24" s="72" t="s">
        <v>137</v>
      </c>
      <c r="C24" s="54" t="s">
        <v>97</v>
      </c>
      <c r="D24" s="55"/>
      <c r="E24" s="56">
        <f>VLOOKUP($C24, 'TEAM DETAIL SCORING'!$C$4:'TEAM DETAIL SCORING'!$Y$250,3,FALSE)</f>
        <v>5</v>
      </c>
      <c r="F24" s="56">
        <f>VLOOKUP($C24, 'TEAM DETAIL SCORING'!$C$4:'TEAM DETAIL SCORING'!$Y$250,4,FALSE)</f>
        <v>5</v>
      </c>
      <c r="G24" s="56">
        <f>VLOOKUP($C24, 'TEAM DETAIL SCORING'!$C$4:'TEAM DETAIL SCORING'!$Y$250,5,FALSE)</f>
        <v>7</v>
      </c>
      <c r="H24" s="56">
        <f>VLOOKUP($C24, 'TEAM DETAIL SCORING'!$C$4:'TEAM DETAIL SCORING'!$Y$250,6,FALSE)</f>
        <v>5</v>
      </c>
      <c r="I24" s="56">
        <f>VLOOKUP($C24, 'TEAM DETAIL SCORING'!$C$4:'TEAM DETAIL SCORING'!$Y$250,7,FALSE)</f>
        <v>6</v>
      </c>
      <c r="J24" s="56">
        <f>VLOOKUP($C24, 'TEAM DETAIL SCORING'!$C$4:'TEAM DETAIL SCORING'!$Y$250,8,FALSE)</f>
        <v>4</v>
      </c>
      <c r="K24" s="56">
        <f>VLOOKUP($C24, 'TEAM DETAIL SCORING'!$C$4:'TEAM DETAIL SCORING'!$Y$250,9,FALSE)</f>
        <v>5</v>
      </c>
      <c r="L24" s="56">
        <f>VLOOKUP($C24, 'TEAM DETAIL SCORING'!$C$4:'TEAM DETAIL SCORING'!$Y$250,10,FALSE)</f>
        <v>5</v>
      </c>
      <c r="M24" s="56">
        <f>VLOOKUP($C24, 'TEAM DETAIL SCORING'!$C$4:'TEAM DETAIL SCORING'!$Y$250,11,FALSE)</f>
        <v>6</v>
      </c>
      <c r="N24" s="57">
        <f>VLOOKUP($C24, 'TEAM DETAIL SCORING'!$C$4:'TEAM DETAIL SCORING'!$Y$250,12,FALSE)</f>
        <v>48</v>
      </c>
      <c r="O24" s="56">
        <f>VLOOKUP($C24, 'TEAM DETAIL SCORING'!$C$4:'TEAM DETAIL SCORING'!$Y$250,13,FALSE)</f>
        <v>5</v>
      </c>
      <c r="P24" s="56">
        <f>VLOOKUP($C24, 'TEAM DETAIL SCORING'!$C$4:'TEAM DETAIL SCORING'!$Y$250,14,FALSE)</f>
        <v>4</v>
      </c>
      <c r="Q24" s="56">
        <f>VLOOKUP($C24, 'TEAM DETAIL SCORING'!$C$4:'TEAM DETAIL SCORING'!$Y$250,15,FALSE)</f>
        <v>5</v>
      </c>
      <c r="R24" s="56">
        <f>VLOOKUP($C24, 'TEAM DETAIL SCORING'!$C$4:'TEAM DETAIL SCORING'!$Y$250,16,FALSE)</f>
        <v>3</v>
      </c>
      <c r="S24" s="56">
        <f>VLOOKUP($C24, 'TEAM DETAIL SCORING'!$C$4:'TEAM DETAIL SCORING'!$Y$250,17,FALSE)</f>
        <v>6</v>
      </c>
      <c r="T24" s="56">
        <f>VLOOKUP($C24, 'TEAM DETAIL SCORING'!$C$4:'TEAM DETAIL SCORING'!$Y$250,18,FALSE)</f>
        <v>7</v>
      </c>
      <c r="U24" s="56">
        <f>VLOOKUP($C24, 'TEAM DETAIL SCORING'!$C$4:'TEAM DETAIL SCORING'!$Y$250,19,FALSE)</f>
        <v>5</v>
      </c>
      <c r="V24" s="56">
        <f>VLOOKUP($C24, 'TEAM DETAIL SCORING'!$C$4:'TEAM DETAIL SCORING'!$Y$250,20,FALSE)</f>
        <v>6</v>
      </c>
      <c r="W24" s="56">
        <f>VLOOKUP($C24, 'TEAM DETAIL SCORING'!$C$4:'TEAM DETAIL SCORING'!$Y$250,21,FALSE)</f>
        <v>8</v>
      </c>
      <c r="X24" s="57">
        <f>VLOOKUP($C24, 'TEAM DETAIL SCORING'!$C$4:'TEAM DETAIL SCORING'!$Y$250,22,FALSE)</f>
        <v>49</v>
      </c>
      <c r="Y24" s="73">
        <f t="shared" si="8"/>
        <v>97</v>
      </c>
      <c r="Z24" s="74"/>
      <c r="AA24" s="7">
        <f t="shared" si="277"/>
        <v>1</v>
      </c>
      <c r="AB24" s="7">
        <f t="shared" si="277"/>
        <v>1</v>
      </c>
      <c r="AC24" s="7">
        <f t="shared" si="277"/>
        <v>4</v>
      </c>
      <c r="AD24" s="7">
        <f t="shared" si="277"/>
        <v>1</v>
      </c>
      <c r="AE24" s="7">
        <f t="shared" si="277"/>
        <v>1</v>
      </c>
      <c r="AF24" s="7">
        <f t="shared" si="277"/>
        <v>1</v>
      </c>
      <c r="AG24" s="7">
        <f t="shared" si="277"/>
        <v>1</v>
      </c>
      <c r="AH24" s="7">
        <f t="shared" si="277"/>
        <v>0</v>
      </c>
      <c r="AI24" s="7">
        <f t="shared" si="277"/>
        <v>2</v>
      </c>
      <c r="AJ24" s="7">
        <f t="shared" si="278"/>
        <v>1</v>
      </c>
      <c r="AK24" s="7">
        <f t="shared" si="278"/>
        <v>1</v>
      </c>
      <c r="AL24" s="7">
        <f t="shared" si="278"/>
        <v>1</v>
      </c>
      <c r="AM24" s="7">
        <f t="shared" si="278"/>
        <v>0</v>
      </c>
      <c r="AN24" s="7">
        <f t="shared" si="278"/>
        <v>1</v>
      </c>
      <c r="AO24" s="7">
        <f t="shared" si="278"/>
        <v>3</v>
      </c>
      <c r="AP24" s="7">
        <f t="shared" si="278"/>
        <v>1</v>
      </c>
      <c r="AQ24" s="7">
        <f t="shared" si="278"/>
        <v>2</v>
      </c>
      <c r="AR24" s="7">
        <f t="shared" si="278"/>
        <v>3</v>
      </c>
      <c r="AS24" s="75">
        <f t="shared" si="279"/>
        <v>0</v>
      </c>
      <c r="AT24" s="76">
        <f t="shared" si="280"/>
        <v>0</v>
      </c>
      <c r="AU24" s="76">
        <f t="shared" si="281"/>
        <v>2</v>
      </c>
      <c r="AV24" s="76">
        <f t="shared" si="282"/>
        <v>11</v>
      </c>
      <c r="AW24" s="76">
        <f t="shared" si="283"/>
        <v>2</v>
      </c>
      <c r="AX24" s="77">
        <f t="shared" si="284"/>
        <v>3</v>
      </c>
      <c r="AY24" s="50" t="str">
        <f t="shared" si="285"/>
        <v/>
      </c>
      <c r="AZ24" s="50" t="str">
        <f t="shared" si="285"/>
        <v/>
      </c>
      <c r="BA24" s="50">
        <f t="shared" si="285"/>
        <v>4</v>
      </c>
      <c r="BB24" s="50" t="str">
        <f t="shared" si="285"/>
        <v/>
      </c>
      <c r="BC24" s="50" t="str">
        <f t="shared" si="285"/>
        <v/>
      </c>
      <c r="BD24" s="50">
        <f t="shared" si="285"/>
        <v>1</v>
      </c>
      <c r="BE24" s="50" t="str">
        <f t="shared" si="285"/>
        <v/>
      </c>
      <c r="BF24" s="50" t="str">
        <f t="shared" si="285"/>
        <v/>
      </c>
      <c r="BG24" s="50" t="str">
        <f t="shared" si="285"/>
        <v/>
      </c>
      <c r="BH24" s="50" t="str">
        <f t="shared" si="285"/>
        <v/>
      </c>
      <c r="BI24" s="50">
        <f t="shared" si="285"/>
        <v>1</v>
      </c>
      <c r="BJ24" s="50" t="str">
        <f t="shared" si="285"/>
        <v/>
      </c>
      <c r="BK24" s="50">
        <f t="shared" si="285"/>
        <v>0</v>
      </c>
      <c r="BL24" s="50" t="str">
        <f t="shared" si="285"/>
        <v/>
      </c>
      <c r="BM24" s="50" t="str">
        <f t="shared" si="285"/>
        <v/>
      </c>
      <c r="BN24" s="50" t="str">
        <f t="shared" si="285"/>
        <v/>
      </c>
      <c r="BO24" s="50" t="str">
        <f t="shared" si="286"/>
        <v/>
      </c>
      <c r="BP24" s="51" t="str">
        <f t="shared" si="286"/>
        <v/>
      </c>
      <c r="BQ24" s="50">
        <f t="shared" si="287"/>
        <v>1</v>
      </c>
      <c r="BR24" s="50">
        <f t="shared" si="287"/>
        <v>1</v>
      </c>
      <c r="BS24" s="50" t="str">
        <f t="shared" si="287"/>
        <v/>
      </c>
      <c r="BT24" s="50">
        <f t="shared" si="287"/>
        <v>1</v>
      </c>
      <c r="BU24" s="50" t="str">
        <f t="shared" si="287"/>
        <v/>
      </c>
      <c r="BV24" s="50" t="str">
        <f t="shared" si="287"/>
        <v/>
      </c>
      <c r="BW24" s="50">
        <f t="shared" si="287"/>
        <v>1</v>
      </c>
      <c r="BX24" s="50" t="str">
        <f t="shared" si="287"/>
        <v/>
      </c>
      <c r="BY24" s="50">
        <f t="shared" si="287"/>
        <v>2</v>
      </c>
      <c r="BZ24" s="50">
        <f t="shared" si="287"/>
        <v>1</v>
      </c>
      <c r="CA24" s="50" t="str">
        <f t="shared" si="287"/>
        <v/>
      </c>
      <c r="CB24" s="50">
        <f t="shared" si="287"/>
        <v>1</v>
      </c>
      <c r="CC24" s="50" t="str">
        <f t="shared" si="287"/>
        <v/>
      </c>
      <c r="CD24" s="50" t="str">
        <f t="shared" si="287"/>
        <v/>
      </c>
      <c r="CE24" s="50">
        <f t="shared" si="287"/>
        <v>3</v>
      </c>
      <c r="CF24" s="50">
        <f t="shared" si="287"/>
        <v>1</v>
      </c>
      <c r="CG24" s="50">
        <f t="shared" si="288"/>
        <v>2</v>
      </c>
      <c r="CH24" s="50" t="str">
        <f t="shared" si="288"/>
        <v/>
      </c>
      <c r="CI24" s="61" t="str">
        <f t="shared" si="289"/>
        <v/>
      </c>
      <c r="CJ24" s="50" t="str">
        <f t="shared" si="289"/>
        <v/>
      </c>
      <c r="CK24" s="50" t="str">
        <f t="shared" si="289"/>
        <v/>
      </c>
      <c r="CL24" s="50" t="str">
        <f t="shared" si="289"/>
        <v/>
      </c>
      <c r="CM24" s="50">
        <f t="shared" si="289"/>
        <v>1</v>
      </c>
      <c r="CN24" s="50" t="str">
        <f t="shared" si="289"/>
        <v/>
      </c>
      <c r="CO24" s="50" t="str">
        <f t="shared" si="289"/>
        <v/>
      </c>
      <c r="CP24" s="50">
        <f t="shared" si="289"/>
        <v>0</v>
      </c>
      <c r="CQ24" s="50" t="str">
        <f t="shared" si="289"/>
        <v/>
      </c>
      <c r="CR24" s="50" t="str">
        <f t="shared" si="289"/>
        <v/>
      </c>
      <c r="CS24" s="50" t="str">
        <f t="shared" si="289"/>
        <v/>
      </c>
      <c r="CT24" s="50" t="str">
        <f t="shared" si="289"/>
        <v/>
      </c>
      <c r="CU24" s="50" t="str">
        <f t="shared" si="289"/>
        <v/>
      </c>
      <c r="CV24" s="50">
        <f t="shared" si="289"/>
        <v>1</v>
      </c>
      <c r="CW24" s="50" t="str">
        <f t="shared" si="289"/>
        <v/>
      </c>
      <c r="CX24" s="50" t="str">
        <f t="shared" si="289"/>
        <v/>
      </c>
      <c r="CY24" s="50" t="str">
        <f t="shared" si="290"/>
        <v/>
      </c>
      <c r="CZ24" s="50">
        <f t="shared" si="290"/>
        <v>3</v>
      </c>
      <c r="DA24" s="78">
        <f t="shared" si="291"/>
        <v>6</v>
      </c>
      <c r="DB24" s="79">
        <f t="shared" si="292"/>
        <v>14</v>
      </c>
      <c r="DC24" s="80">
        <f t="shared" si="293"/>
        <v>5</v>
      </c>
      <c r="DD24" s="81"/>
    </row>
    <row r="25" spans="1:108" s="82" customFormat="1" ht="18">
      <c r="A25" s="99">
        <v>20</v>
      </c>
      <c r="B25" s="72" t="s">
        <v>142</v>
      </c>
      <c r="C25" s="54" t="s">
        <v>119</v>
      </c>
      <c r="D25" s="55"/>
      <c r="E25" s="56">
        <f>VLOOKUP($C25, 'TEAM DETAIL SCORING'!$C$4:'TEAM DETAIL SCORING'!$Y$250,3,FALSE)</f>
        <v>5</v>
      </c>
      <c r="F25" s="56">
        <f>VLOOKUP($C25, 'TEAM DETAIL SCORING'!$C$4:'TEAM DETAIL SCORING'!$Y$250,4,FALSE)</f>
        <v>5</v>
      </c>
      <c r="G25" s="56">
        <f>VLOOKUP($C25, 'TEAM DETAIL SCORING'!$C$4:'TEAM DETAIL SCORING'!$Y$250,5,FALSE)</f>
        <v>5</v>
      </c>
      <c r="H25" s="56">
        <f>VLOOKUP($C25, 'TEAM DETAIL SCORING'!$C$4:'TEAM DETAIL SCORING'!$Y$250,6,FALSE)</f>
        <v>6</v>
      </c>
      <c r="I25" s="56">
        <f>VLOOKUP($C25, 'TEAM DETAIL SCORING'!$C$4:'TEAM DETAIL SCORING'!$Y$250,7,FALSE)</f>
        <v>7</v>
      </c>
      <c r="J25" s="56">
        <f>VLOOKUP($C25, 'TEAM DETAIL SCORING'!$C$4:'TEAM DETAIL SCORING'!$Y$250,8,FALSE)</f>
        <v>4</v>
      </c>
      <c r="K25" s="56">
        <f>VLOOKUP($C25, 'TEAM DETAIL SCORING'!$C$4:'TEAM DETAIL SCORING'!$Y$250,9,FALSE)</f>
        <v>5</v>
      </c>
      <c r="L25" s="56">
        <f>VLOOKUP($C25, 'TEAM DETAIL SCORING'!$C$4:'TEAM DETAIL SCORING'!$Y$250,10,FALSE)</f>
        <v>7</v>
      </c>
      <c r="M25" s="56">
        <f>VLOOKUP($C25, 'TEAM DETAIL SCORING'!$C$4:'TEAM DETAIL SCORING'!$Y$250,11,FALSE)</f>
        <v>6</v>
      </c>
      <c r="N25" s="57">
        <f>VLOOKUP($C25, 'TEAM DETAIL SCORING'!$C$4:'TEAM DETAIL SCORING'!$Y$250,12,FALSE)</f>
        <v>50</v>
      </c>
      <c r="O25" s="56">
        <f>VLOOKUP($C25, 'TEAM DETAIL SCORING'!$C$4:'TEAM DETAIL SCORING'!$Y$250,13,FALSE)</f>
        <v>5</v>
      </c>
      <c r="P25" s="56">
        <f>VLOOKUP($C25, 'TEAM DETAIL SCORING'!$C$4:'TEAM DETAIL SCORING'!$Y$250,14,FALSE)</f>
        <v>5</v>
      </c>
      <c r="Q25" s="56">
        <f>VLOOKUP($C25, 'TEAM DETAIL SCORING'!$C$4:'TEAM DETAIL SCORING'!$Y$250,15,FALSE)</f>
        <v>6</v>
      </c>
      <c r="R25" s="56">
        <f>VLOOKUP($C25, 'TEAM DETAIL SCORING'!$C$4:'TEAM DETAIL SCORING'!$Y$250,16,FALSE)</f>
        <v>3</v>
      </c>
      <c r="S25" s="56">
        <f>VLOOKUP($C25, 'TEAM DETAIL SCORING'!$C$4:'TEAM DETAIL SCORING'!$Y$250,17,FALSE)</f>
        <v>8</v>
      </c>
      <c r="T25" s="56">
        <f>VLOOKUP($C25, 'TEAM DETAIL SCORING'!$C$4:'TEAM DETAIL SCORING'!$Y$250,18,FALSE)</f>
        <v>6</v>
      </c>
      <c r="U25" s="56">
        <f>VLOOKUP($C25, 'TEAM DETAIL SCORING'!$C$4:'TEAM DETAIL SCORING'!$Y$250,19,FALSE)</f>
        <v>5</v>
      </c>
      <c r="V25" s="56">
        <f>VLOOKUP($C25, 'TEAM DETAIL SCORING'!$C$4:'TEAM DETAIL SCORING'!$Y$250,20,FALSE)</f>
        <v>4</v>
      </c>
      <c r="W25" s="56">
        <f>VLOOKUP($C25, 'TEAM DETAIL SCORING'!$C$4:'TEAM DETAIL SCORING'!$Y$250,21,FALSE)</f>
        <v>8</v>
      </c>
      <c r="X25" s="57">
        <f>VLOOKUP($C25, 'TEAM DETAIL SCORING'!$C$4:'TEAM DETAIL SCORING'!$Y$250,22,FALSE)</f>
        <v>50</v>
      </c>
      <c r="Y25" s="73">
        <f t="shared" si="8"/>
        <v>100</v>
      </c>
      <c r="Z25" s="74"/>
      <c r="AA25" s="7">
        <f t="shared" ref="AA25:AI25" si="294">IF(E25="","",E25-E$4)</f>
        <v>1</v>
      </c>
      <c r="AB25" s="7">
        <f t="shared" si="294"/>
        <v>1</v>
      </c>
      <c r="AC25" s="7">
        <f t="shared" si="294"/>
        <v>2</v>
      </c>
      <c r="AD25" s="7">
        <f t="shared" si="294"/>
        <v>2</v>
      </c>
      <c r="AE25" s="7">
        <f t="shared" si="294"/>
        <v>2</v>
      </c>
      <c r="AF25" s="7">
        <f t="shared" si="294"/>
        <v>1</v>
      </c>
      <c r="AG25" s="7">
        <f t="shared" si="294"/>
        <v>1</v>
      </c>
      <c r="AH25" s="7">
        <f t="shared" si="294"/>
        <v>2</v>
      </c>
      <c r="AI25" s="7">
        <f t="shared" si="294"/>
        <v>2</v>
      </c>
      <c r="AJ25" s="7">
        <f t="shared" ref="AJ25:AR25" si="295">IF(O25="","",O25-O$4)</f>
        <v>1</v>
      </c>
      <c r="AK25" s="7">
        <f t="shared" si="295"/>
        <v>2</v>
      </c>
      <c r="AL25" s="7">
        <f t="shared" si="295"/>
        <v>2</v>
      </c>
      <c r="AM25" s="7">
        <f t="shared" si="295"/>
        <v>0</v>
      </c>
      <c r="AN25" s="7">
        <f t="shared" si="295"/>
        <v>3</v>
      </c>
      <c r="AO25" s="7">
        <f t="shared" si="295"/>
        <v>2</v>
      </c>
      <c r="AP25" s="7">
        <f t="shared" si="295"/>
        <v>1</v>
      </c>
      <c r="AQ25" s="7">
        <f t="shared" si="295"/>
        <v>0</v>
      </c>
      <c r="AR25" s="7">
        <f t="shared" si="295"/>
        <v>3</v>
      </c>
      <c r="AS25" s="75">
        <f t="shared" ref="AS25" si="296">COUNTIF($AA25:$AR25,"=-2")</f>
        <v>0</v>
      </c>
      <c r="AT25" s="76">
        <f t="shared" ref="AT25" si="297">COUNTIF($AA25:$AR25,"=-1")</f>
        <v>0</v>
      </c>
      <c r="AU25" s="76">
        <f t="shared" ref="AU25" si="298">COUNTIF($AA25:$AR25,"=0")</f>
        <v>2</v>
      </c>
      <c r="AV25" s="76">
        <f t="shared" ref="AV25" si="299">COUNTIF($AA25:$AR25,"=1")</f>
        <v>6</v>
      </c>
      <c r="AW25" s="76">
        <f t="shared" ref="AW25" si="300">COUNTIF($AA25:$AR25,"=2")</f>
        <v>8</v>
      </c>
      <c r="AX25" s="77">
        <f t="shared" ref="AX25" si="301">COUNTIF($AA25:$AR25,"&gt;2")</f>
        <v>2</v>
      </c>
      <c r="AY25" s="50" t="str">
        <f t="shared" ref="AY25:BN25" si="302">IF(AA$4=3,AA25,"")</f>
        <v/>
      </c>
      <c r="AZ25" s="50" t="str">
        <f t="shared" si="302"/>
        <v/>
      </c>
      <c r="BA25" s="50">
        <f t="shared" si="302"/>
        <v>2</v>
      </c>
      <c r="BB25" s="50" t="str">
        <f t="shared" si="302"/>
        <v/>
      </c>
      <c r="BC25" s="50" t="str">
        <f t="shared" si="302"/>
        <v/>
      </c>
      <c r="BD25" s="50">
        <f t="shared" si="302"/>
        <v>1</v>
      </c>
      <c r="BE25" s="50" t="str">
        <f t="shared" si="302"/>
        <v/>
      </c>
      <c r="BF25" s="50" t="str">
        <f t="shared" si="302"/>
        <v/>
      </c>
      <c r="BG25" s="50" t="str">
        <f t="shared" si="302"/>
        <v/>
      </c>
      <c r="BH25" s="50" t="str">
        <f t="shared" si="302"/>
        <v/>
      </c>
      <c r="BI25" s="50">
        <f t="shared" si="302"/>
        <v>2</v>
      </c>
      <c r="BJ25" s="50" t="str">
        <f t="shared" si="302"/>
        <v/>
      </c>
      <c r="BK25" s="50">
        <f t="shared" si="302"/>
        <v>0</v>
      </c>
      <c r="BL25" s="50" t="str">
        <f t="shared" si="302"/>
        <v/>
      </c>
      <c r="BM25" s="50" t="str">
        <f t="shared" si="302"/>
        <v/>
      </c>
      <c r="BN25" s="50" t="str">
        <f t="shared" si="302"/>
        <v/>
      </c>
      <c r="BO25" s="50" t="str">
        <f t="shared" ref="BO25:BP25" si="303">IF(AQ$4=3,AQ25,"")</f>
        <v/>
      </c>
      <c r="BP25" s="51" t="str">
        <f t="shared" si="303"/>
        <v/>
      </c>
      <c r="BQ25" s="50">
        <f t="shared" ref="BQ25:CF25" si="304">IF(AA$4=4,AA25,"")</f>
        <v>1</v>
      </c>
      <c r="BR25" s="50">
        <f t="shared" si="304"/>
        <v>1</v>
      </c>
      <c r="BS25" s="50" t="str">
        <f t="shared" si="304"/>
        <v/>
      </c>
      <c r="BT25" s="50">
        <f t="shared" si="304"/>
        <v>2</v>
      </c>
      <c r="BU25" s="50" t="str">
        <f t="shared" si="304"/>
        <v/>
      </c>
      <c r="BV25" s="50" t="str">
        <f t="shared" si="304"/>
        <v/>
      </c>
      <c r="BW25" s="50">
        <f t="shared" si="304"/>
        <v>1</v>
      </c>
      <c r="BX25" s="50" t="str">
        <f t="shared" si="304"/>
        <v/>
      </c>
      <c r="BY25" s="50">
        <f t="shared" si="304"/>
        <v>2</v>
      </c>
      <c r="BZ25" s="50">
        <f t="shared" si="304"/>
        <v>1</v>
      </c>
      <c r="CA25" s="50" t="str">
        <f t="shared" si="304"/>
        <v/>
      </c>
      <c r="CB25" s="50">
        <f t="shared" si="304"/>
        <v>2</v>
      </c>
      <c r="CC25" s="50" t="str">
        <f t="shared" si="304"/>
        <v/>
      </c>
      <c r="CD25" s="50" t="str">
        <f t="shared" si="304"/>
        <v/>
      </c>
      <c r="CE25" s="50">
        <f t="shared" si="304"/>
        <v>2</v>
      </c>
      <c r="CF25" s="50">
        <f t="shared" si="304"/>
        <v>1</v>
      </c>
      <c r="CG25" s="50">
        <f t="shared" ref="CG25:CH25" si="305">IF(AQ$4=4,AQ25,"")</f>
        <v>0</v>
      </c>
      <c r="CH25" s="50" t="str">
        <f t="shared" si="305"/>
        <v/>
      </c>
      <c r="CI25" s="61" t="str">
        <f t="shared" ref="CI25:CX25" si="306">IF(AA$4=5,AA25,"")</f>
        <v/>
      </c>
      <c r="CJ25" s="50" t="str">
        <f t="shared" si="306"/>
        <v/>
      </c>
      <c r="CK25" s="50" t="str">
        <f t="shared" si="306"/>
        <v/>
      </c>
      <c r="CL25" s="50" t="str">
        <f t="shared" si="306"/>
        <v/>
      </c>
      <c r="CM25" s="50">
        <f t="shared" si="306"/>
        <v>2</v>
      </c>
      <c r="CN25" s="50" t="str">
        <f t="shared" si="306"/>
        <v/>
      </c>
      <c r="CO25" s="50" t="str">
        <f t="shared" si="306"/>
        <v/>
      </c>
      <c r="CP25" s="50">
        <f t="shared" si="306"/>
        <v>2</v>
      </c>
      <c r="CQ25" s="50" t="str">
        <f t="shared" si="306"/>
        <v/>
      </c>
      <c r="CR25" s="50" t="str">
        <f t="shared" si="306"/>
        <v/>
      </c>
      <c r="CS25" s="50" t="str">
        <f t="shared" si="306"/>
        <v/>
      </c>
      <c r="CT25" s="50" t="str">
        <f t="shared" si="306"/>
        <v/>
      </c>
      <c r="CU25" s="50" t="str">
        <f t="shared" si="306"/>
        <v/>
      </c>
      <c r="CV25" s="50">
        <f t="shared" si="306"/>
        <v>3</v>
      </c>
      <c r="CW25" s="50" t="str">
        <f t="shared" si="306"/>
        <v/>
      </c>
      <c r="CX25" s="50" t="str">
        <f t="shared" si="306"/>
        <v/>
      </c>
      <c r="CY25" s="50" t="str">
        <f t="shared" ref="CY25:CZ25" si="307">IF(AQ$4=5,AQ25,"")</f>
        <v/>
      </c>
      <c r="CZ25" s="50">
        <f t="shared" si="307"/>
        <v>3</v>
      </c>
      <c r="DA25" s="78">
        <f t="shared" ref="DA25" si="308">SUM(AY25:BP25)</f>
        <v>5</v>
      </c>
      <c r="DB25" s="79">
        <f t="shared" ref="DB25" si="309">SUM(BQ25:CH25)</f>
        <v>13</v>
      </c>
      <c r="DC25" s="80">
        <f t="shared" ref="DC25" si="310">SUM(CI25:CZ25)</f>
        <v>10</v>
      </c>
      <c r="DD25" s="81"/>
    </row>
    <row r="26" spans="1:108" s="82" customFormat="1" ht="18">
      <c r="A26" s="99">
        <v>21</v>
      </c>
      <c r="B26" s="72" t="s">
        <v>130</v>
      </c>
      <c r="C26" s="54" t="s">
        <v>127</v>
      </c>
      <c r="D26" s="55"/>
      <c r="E26" s="56">
        <f>VLOOKUP($C26, 'TEAM DETAIL SCORING'!$C$4:'TEAM DETAIL SCORING'!$Y$250,3,FALSE)</f>
        <v>7</v>
      </c>
      <c r="F26" s="56">
        <f>VLOOKUP($C26, 'TEAM DETAIL SCORING'!$C$4:'TEAM DETAIL SCORING'!$Y$250,4,FALSE)</f>
        <v>7</v>
      </c>
      <c r="G26" s="56">
        <f>VLOOKUP($C26, 'TEAM DETAIL SCORING'!$C$4:'TEAM DETAIL SCORING'!$Y$250,5,FALSE)</f>
        <v>6</v>
      </c>
      <c r="H26" s="56">
        <f>VLOOKUP($C26, 'TEAM DETAIL SCORING'!$C$4:'TEAM DETAIL SCORING'!$Y$250,6,FALSE)</f>
        <v>6</v>
      </c>
      <c r="I26" s="56">
        <f>VLOOKUP($C26, 'TEAM DETAIL SCORING'!$C$4:'TEAM DETAIL SCORING'!$Y$250,7,FALSE)</f>
        <v>6</v>
      </c>
      <c r="J26" s="56">
        <f>VLOOKUP($C26, 'TEAM DETAIL SCORING'!$C$4:'TEAM DETAIL SCORING'!$Y$250,8,FALSE)</f>
        <v>5</v>
      </c>
      <c r="K26" s="56">
        <f>VLOOKUP($C26, 'TEAM DETAIL SCORING'!$C$4:'TEAM DETAIL SCORING'!$Y$250,9,FALSE)</f>
        <v>6</v>
      </c>
      <c r="L26" s="56">
        <f>VLOOKUP($C26, 'TEAM DETAIL SCORING'!$C$4:'TEAM DETAIL SCORING'!$Y$250,10,FALSE)</f>
        <v>7</v>
      </c>
      <c r="M26" s="56">
        <f>VLOOKUP($C26, 'TEAM DETAIL SCORING'!$C$4:'TEAM DETAIL SCORING'!$Y$250,11,FALSE)</f>
        <v>7</v>
      </c>
      <c r="N26" s="57">
        <f>VLOOKUP($C26, 'TEAM DETAIL SCORING'!$C$4:'TEAM DETAIL SCORING'!$Y$250,12,FALSE)</f>
        <v>57</v>
      </c>
      <c r="O26" s="56">
        <f>VLOOKUP($C26, 'TEAM DETAIL SCORING'!$C$4:'TEAM DETAIL SCORING'!$Y$250,13,FALSE)</f>
        <v>5</v>
      </c>
      <c r="P26" s="56">
        <f>VLOOKUP($C26, 'TEAM DETAIL SCORING'!$C$4:'TEAM DETAIL SCORING'!$Y$250,14,FALSE)</f>
        <v>4</v>
      </c>
      <c r="Q26" s="56">
        <f>VLOOKUP($C26, 'TEAM DETAIL SCORING'!$C$4:'TEAM DETAIL SCORING'!$Y$250,15,FALSE)</f>
        <v>5</v>
      </c>
      <c r="R26" s="56">
        <f>VLOOKUP($C26, 'TEAM DETAIL SCORING'!$C$4:'TEAM DETAIL SCORING'!$Y$250,16,FALSE)</f>
        <v>4</v>
      </c>
      <c r="S26" s="56">
        <f>VLOOKUP($C26, 'TEAM DETAIL SCORING'!$C$4:'TEAM DETAIL SCORING'!$Y$250,17,FALSE)</f>
        <v>7</v>
      </c>
      <c r="T26" s="56">
        <f>VLOOKUP($C26, 'TEAM DETAIL SCORING'!$C$4:'TEAM DETAIL SCORING'!$Y$250,18,FALSE)</f>
        <v>8</v>
      </c>
      <c r="U26" s="56">
        <f>VLOOKUP($C26, 'TEAM DETAIL SCORING'!$C$4:'TEAM DETAIL SCORING'!$Y$250,19,FALSE)</f>
        <v>4</v>
      </c>
      <c r="V26" s="56">
        <f>VLOOKUP($C26, 'TEAM DETAIL SCORING'!$C$4:'TEAM DETAIL SCORING'!$Y$250,20,FALSE)</f>
        <v>5</v>
      </c>
      <c r="W26" s="56">
        <f>VLOOKUP($C26, 'TEAM DETAIL SCORING'!$C$4:'TEAM DETAIL SCORING'!$Y$250,21,FALSE)</f>
        <v>6</v>
      </c>
      <c r="X26" s="57">
        <f>VLOOKUP($C26, 'TEAM DETAIL SCORING'!$C$4:'TEAM DETAIL SCORING'!$Y$250,22,FALSE)</f>
        <v>48</v>
      </c>
      <c r="Y26" s="57">
        <f t="shared" si="8"/>
        <v>105</v>
      </c>
      <c r="Z26" s="74"/>
      <c r="AA26" s="7">
        <f t="shared" ref="AA26:AI26" si="311">IF(E26="","",E26-E$4)</f>
        <v>3</v>
      </c>
      <c r="AB26" s="7">
        <f t="shared" si="311"/>
        <v>3</v>
      </c>
      <c r="AC26" s="7">
        <f t="shared" si="311"/>
        <v>3</v>
      </c>
      <c r="AD26" s="7">
        <f t="shared" si="311"/>
        <v>2</v>
      </c>
      <c r="AE26" s="7">
        <f t="shared" si="311"/>
        <v>1</v>
      </c>
      <c r="AF26" s="7">
        <f t="shared" si="311"/>
        <v>2</v>
      </c>
      <c r="AG26" s="7">
        <f t="shared" si="311"/>
        <v>2</v>
      </c>
      <c r="AH26" s="7">
        <f t="shared" si="311"/>
        <v>2</v>
      </c>
      <c r="AI26" s="7">
        <f t="shared" si="311"/>
        <v>3</v>
      </c>
      <c r="AJ26" s="7">
        <f t="shared" ref="AJ26:AR26" si="312">IF(O26="","",O26-O$4)</f>
        <v>1</v>
      </c>
      <c r="AK26" s="7">
        <f t="shared" si="312"/>
        <v>1</v>
      </c>
      <c r="AL26" s="7">
        <f t="shared" si="312"/>
        <v>1</v>
      </c>
      <c r="AM26" s="7">
        <f t="shared" si="312"/>
        <v>1</v>
      </c>
      <c r="AN26" s="7">
        <f t="shared" si="312"/>
        <v>2</v>
      </c>
      <c r="AO26" s="7">
        <f t="shared" si="312"/>
        <v>4</v>
      </c>
      <c r="AP26" s="7">
        <f t="shared" si="312"/>
        <v>0</v>
      </c>
      <c r="AQ26" s="7">
        <f t="shared" si="312"/>
        <v>1</v>
      </c>
      <c r="AR26" s="7">
        <f t="shared" si="312"/>
        <v>1</v>
      </c>
      <c r="AS26" s="75">
        <f t="shared" ref="AS26" si="313">COUNTIF($AA26:$AR26,"=-2")</f>
        <v>0</v>
      </c>
      <c r="AT26" s="76">
        <f t="shared" ref="AT26" si="314">COUNTIF($AA26:$AR26,"=-1")</f>
        <v>0</v>
      </c>
      <c r="AU26" s="76">
        <f t="shared" ref="AU26" si="315">COUNTIF($AA26:$AR26,"=0")</f>
        <v>1</v>
      </c>
      <c r="AV26" s="76">
        <f t="shared" ref="AV26" si="316">COUNTIF($AA26:$AR26,"=1")</f>
        <v>7</v>
      </c>
      <c r="AW26" s="76">
        <f t="shared" ref="AW26" si="317">COUNTIF($AA26:$AR26,"=2")</f>
        <v>5</v>
      </c>
      <c r="AX26" s="77">
        <f t="shared" ref="AX26" si="318">COUNTIF($AA26:$AR26,"&gt;2")</f>
        <v>5</v>
      </c>
      <c r="AY26" s="50" t="str">
        <f t="shared" ref="AY26:BN26" si="319">IF(AA$4=3,AA26,"")</f>
        <v/>
      </c>
      <c r="AZ26" s="50" t="str">
        <f t="shared" si="319"/>
        <v/>
      </c>
      <c r="BA26" s="50">
        <f t="shared" si="319"/>
        <v>3</v>
      </c>
      <c r="BB26" s="50" t="str">
        <f t="shared" si="319"/>
        <v/>
      </c>
      <c r="BC26" s="50" t="str">
        <f t="shared" si="319"/>
        <v/>
      </c>
      <c r="BD26" s="50">
        <f t="shared" si="319"/>
        <v>2</v>
      </c>
      <c r="BE26" s="50" t="str">
        <f t="shared" si="319"/>
        <v/>
      </c>
      <c r="BF26" s="50" t="str">
        <f t="shared" si="319"/>
        <v/>
      </c>
      <c r="BG26" s="50" t="str">
        <f t="shared" si="319"/>
        <v/>
      </c>
      <c r="BH26" s="50" t="str">
        <f t="shared" si="319"/>
        <v/>
      </c>
      <c r="BI26" s="50">
        <f t="shared" si="319"/>
        <v>1</v>
      </c>
      <c r="BJ26" s="50" t="str">
        <f t="shared" si="319"/>
        <v/>
      </c>
      <c r="BK26" s="50">
        <f t="shared" si="319"/>
        <v>1</v>
      </c>
      <c r="BL26" s="50" t="str">
        <f t="shared" si="319"/>
        <v/>
      </c>
      <c r="BM26" s="50" t="str">
        <f t="shared" si="319"/>
        <v/>
      </c>
      <c r="BN26" s="50" t="str">
        <f t="shared" si="319"/>
        <v/>
      </c>
      <c r="BO26" s="50" t="str">
        <f t="shared" ref="BO26:BP26" si="320">IF(AQ$4=3,AQ26,"")</f>
        <v/>
      </c>
      <c r="BP26" s="51" t="str">
        <f t="shared" si="320"/>
        <v/>
      </c>
      <c r="BQ26" s="50">
        <f t="shared" ref="BQ26:CF26" si="321">IF(AA$4=4,AA26,"")</f>
        <v>3</v>
      </c>
      <c r="BR26" s="50">
        <f t="shared" si="321"/>
        <v>3</v>
      </c>
      <c r="BS26" s="50" t="str">
        <f t="shared" si="321"/>
        <v/>
      </c>
      <c r="BT26" s="50">
        <f t="shared" si="321"/>
        <v>2</v>
      </c>
      <c r="BU26" s="50" t="str">
        <f t="shared" si="321"/>
        <v/>
      </c>
      <c r="BV26" s="50" t="str">
        <f t="shared" si="321"/>
        <v/>
      </c>
      <c r="BW26" s="50">
        <f t="shared" si="321"/>
        <v>2</v>
      </c>
      <c r="BX26" s="50" t="str">
        <f t="shared" si="321"/>
        <v/>
      </c>
      <c r="BY26" s="50">
        <f t="shared" si="321"/>
        <v>3</v>
      </c>
      <c r="BZ26" s="50">
        <f t="shared" si="321"/>
        <v>1</v>
      </c>
      <c r="CA26" s="50" t="str">
        <f t="shared" si="321"/>
        <v/>
      </c>
      <c r="CB26" s="50">
        <f t="shared" si="321"/>
        <v>1</v>
      </c>
      <c r="CC26" s="50" t="str">
        <f t="shared" si="321"/>
        <v/>
      </c>
      <c r="CD26" s="50" t="str">
        <f t="shared" si="321"/>
        <v/>
      </c>
      <c r="CE26" s="50">
        <f t="shared" si="321"/>
        <v>4</v>
      </c>
      <c r="CF26" s="50">
        <f t="shared" si="321"/>
        <v>0</v>
      </c>
      <c r="CG26" s="50">
        <f t="shared" ref="CG26:CH26" si="322">IF(AQ$4=4,AQ26,"")</f>
        <v>1</v>
      </c>
      <c r="CH26" s="50" t="str">
        <f t="shared" si="322"/>
        <v/>
      </c>
      <c r="CI26" s="61" t="str">
        <f t="shared" ref="CI26:CX26" si="323">IF(AA$4=5,AA26,"")</f>
        <v/>
      </c>
      <c r="CJ26" s="50" t="str">
        <f t="shared" si="323"/>
        <v/>
      </c>
      <c r="CK26" s="50" t="str">
        <f t="shared" si="323"/>
        <v/>
      </c>
      <c r="CL26" s="50" t="str">
        <f t="shared" si="323"/>
        <v/>
      </c>
      <c r="CM26" s="50">
        <f t="shared" si="323"/>
        <v>1</v>
      </c>
      <c r="CN26" s="50" t="str">
        <f t="shared" si="323"/>
        <v/>
      </c>
      <c r="CO26" s="50" t="str">
        <f t="shared" si="323"/>
        <v/>
      </c>
      <c r="CP26" s="50">
        <f t="shared" si="323"/>
        <v>2</v>
      </c>
      <c r="CQ26" s="50" t="str">
        <f t="shared" si="323"/>
        <v/>
      </c>
      <c r="CR26" s="50" t="str">
        <f t="shared" si="323"/>
        <v/>
      </c>
      <c r="CS26" s="50" t="str">
        <f t="shared" si="323"/>
        <v/>
      </c>
      <c r="CT26" s="50" t="str">
        <f t="shared" si="323"/>
        <v/>
      </c>
      <c r="CU26" s="50" t="str">
        <f t="shared" si="323"/>
        <v/>
      </c>
      <c r="CV26" s="50">
        <f t="shared" si="323"/>
        <v>2</v>
      </c>
      <c r="CW26" s="50" t="str">
        <f t="shared" si="323"/>
        <v/>
      </c>
      <c r="CX26" s="50" t="str">
        <f t="shared" si="323"/>
        <v/>
      </c>
      <c r="CY26" s="50" t="str">
        <f t="shared" ref="CY26:CZ26" si="324">IF(AQ$4=5,AQ26,"")</f>
        <v/>
      </c>
      <c r="CZ26" s="50">
        <f t="shared" si="324"/>
        <v>1</v>
      </c>
      <c r="DA26" s="78">
        <f t="shared" ref="DA26" si="325">SUM(AY26:BP26)</f>
        <v>7</v>
      </c>
      <c r="DB26" s="79">
        <f t="shared" ref="DB26" si="326">SUM(BQ26:CH26)</f>
        <v>20</v>
      </c>
      <c r="DC26" s="80">
        <f t="shared" ref="DC26" si="327">SUM(CI26:CZ26)</f>
        <v>6</v>
      </c>
      <c r="DD26" s="81"/>
    </row>
    <row r="27" spans="1:108">
      <c r="A27" s="28"/>
      <c r="B27" s="86"/>
      <c r="C27" s="86"/>
      <c r="D27" s="86"/>
      <c r="E27" s="87"/>
      <c r="F27" s="87"/>
      <c r="G27" s="87"/>
      <c r="H27" s="87"/>
      <c r="I27" s="87"/>
      <c r="J27" s="87"/>
      <c r="K27" s="87"/>
      <c r="L27" s="87"/>
      <c r="M27" s="87"/>
      <c r="N27" s="88"/>
      <c r="O27" s="88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90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22"/>
      <c r="AT27" s="23"/>
      <c r="AU27" s="23"/>
      <c r="AV27" s="23"/>
      <c r="AW27" s="23"/>
      <c r="AX27" s="23"/>
      <c r="AY27" s="24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6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4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6"/>
      <c r="DA27" s="23"/>
      <c r="DB27" s="23"/>
      <c r="DC27" s="23"/>
      <c r="DD27" s="27"/>
    </row>
  </sheetData>
  <sortState ref="C6:Y26">
    <sortCondition ref="Y6:Y26"/>
  </sortState>
  <mergeCells count="5">
    <mergeCell ref="C5:D5"/>
    <mergeCell ref="E2:M2"/>
    <mergeCell ref="O2:W2"/>
    <mergeCell ref="E3:M3"/>
    <mergeCell ref="O3:W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TEAM DETAIL SCORING</vt:lpstr>
      <vt:lpstr>LARGE SCHOOL DIVISION RESULTS</vt:lpstr>
      <vt:lpstr>SMALL SCHOOL DIVISION RESULTS</vt:lpstr>
      <vt:lpstr>STROKE PLAY RESULTS</vt:lpstr>
      <vt:lpstr>BEST-BALL RESULTS</vt:lpstr>
      <vt:lpstr>SCRAMBLE RESULTS</vt:lpstr>
    </vt:vector>
  </TitlesOfParts>
  <Company>Kohler Co.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2013-05-03T19:59:59Z</dcterms:created>
  <dcterms:modified xsi:type="dcterms:W3CDTF">2013-05-04T22:24:23Z</dcterms:modified>
</cp:coreProperties>
</file>